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cuments\Cratfield Parish Council - Feb 2017\Accounts\Accounts 2017-18\"/>
    </mc:Choice>
  </mc:AlternateContent>
  <bookViews>
    <workbookView xWindow="7695" yWindow="1005" windowWidth="11070" windowHeight="8970" activeTab="1"/>
  </bookViews>
  <sheets>
    <sheet name="CASHBOOK" sheetId="1" r:id="rId1"/>
    <sheet name="BUDGET" sheetId="2" r:id="rId2"/>
    <sheet name="Balance Sheet" sheetId="4" r:id="rId3"/>
    <sheet name="VAT" sheetId="5" r:id="rId4"/>
  </sheets>
  <definedNames>
    <definedName name="_xlnm.Print_Area" localSheetId="1">BUDGET!$A$1:$F$51</definedName>
    <definedName name="_xlnm.Print_Area" localSheetId="0">CASHBOOK!$A$1:$U$36</definedName>
  </definedNames>
  <calcPr calcId="162913"/>
</workbook>
</file>

<file path=xl/calcChain.xml><?xml version="1.0" encoding="utf-8"?>
<calcChain xmlns="http://schemas.openxmlformats.org/spreadsheetml/2006/main">
  <c r="E8" i="2" l="1"/>
  <c r="E22" i="1"/>
  <c r="E21" i="1"/>
  <c r="A17" i="1"/>
  <c r="E15" i="1"/>
  <c r="F15" i="1"/>
  <c r="F14" i="1"/>
  <c r="F13" i="1"/>
  <c r="F6" i="1"/>
  <c r="F7" i="1"/>
  <c r="F8" i="1" s="1"/>
  <c r="F9" i="1" s="1"/>
  <c r="F10" i="1" s="1"/>
  <c r="F11" i="1" s="1"/>
  <c r="F12" i="1" s="1"/>
  <c r="E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G17" i="1"/>
  <c r="E6" i="1"/>
  <c r="D26" i="2" l="1"/>
  <c r="D30" i="2"/>
  <c r="D5" i="2"/>
  <c r="J25" i="1"/>
  <c r="J27" i="1" s="1"/>
  <c r="D18" i="2"/>
  <c r="D27" i="2"/>
  <c r="E23" i="1"/>
  <c r="A57" i="4" l="1"/>
  <c r="A52" i="4"/>
  <c r="A49" i="4"/>
  <c r="A53" i="4" s="1"/>
  <c r="A36" i="4"/>
  <c r="A33" i="4"/>
  <c r="A32" i="4"/>
  <c r="A31" i="4"/>
  <c r="A29" i="4"/>
  <c r="A27" i="4"/>
  <c r="A19" i="4"/>
  <c r="A15" i="4"/>
  <c r="A12" i="4"/>
  <c r="E36" i="2"/>
  <c r="E37" i="2"/>
  <c r="E38" i="2"/>
  <c r="E39" i="2"/>
  <c r="E35" i="2"/>
  <c r="E31" i="2"/>
  <c r="E30" i="2"/>
  <c r="E29" i="2"/>
  <c r="E28" i="2"/>
  <c r="E27" i="2"/>
  <c r="E26" i="2"/>
  <c r="E25" i="2"/>
  <c r="E24" i="2"/>
  <c r="E22" i="2"/>
  <c r="E21" i="2"/>
  <c r="E20" i="2"/>
  <c r="E19" i="2"/>
  <c r="E18" i="2"/>
  <c r="E13" i="2"/>
  <c r="E12" i="2"/>
  <c r="E11" i="2"/>
  <c r="E6" i="2"/>
  <c r="E7" i="2"/>
  <c r="E5" i="2"/>
  <c r="C23" i="2"/>
  <c r="E23" i="2" s="1"/>
  <c r="A32" i="2"/>
  <c r="A40" i="2" s="1"/>
  <c r="A9" i="2"/>
  <c r="A15" i="2" s="1"/>
  <c r="A41" i="2" l="1"/>
  <c r="D47" i="5"/>
  <c r="E47" i="5"/>
  <c r="A22" i="4" l="1"/>
  <c r="A24" i="4"/>
  <c r="A25" i="4"/>
  <c r="A30" i="4"/>
  <c r="C49" i="4"/>
  <c r="C53" i="4" s="1"/>
  <c r="A21" i="4" l="1"/>
  <c r="A37" i="4"/>
  <c r="A11" i="4"/>
  <c r="A16" i="4" s="1"/>
  <c r="C20" i="4" l="1"/>
  <c r="C22" i="4"/>
  <c r="C23" i="4"/>
  <c r="C24" i="4"/>
  <c r="C25" i="4"/>
  <c r="C16" i="4" l="1"/>
  <c r="F5" i="1" l="1"/>
  <c r="E31" i="1" l="1"/>
  <c r="E33" i="1" s="1"/>
  <c r="E18" i="1" l="1"/>
  <c r="C21" i="4"/>
  <c r="A23" i="4"/>
  <c r="D46" i="2"/>
  <c r="D21" i="2"/>
  <c r="D22" i="2"/>
  <c r="D23" i="2"/>
  <c r="D24" i="2"/>
  <c r="D29" i="2"/>
  <c r="D20" i="2" l="1"/>
  <c r="D45" i="2" l="1"/>
  <c r="E32" i="2"/>
  <c r="E40" i="2" s="1"/>
  <c r="D19" i="2" l="1"/>
  <c r="D32" i="2" s="1"/>
  <c r="D44" i="2" l="1"/>
  <c r="C57" i="4" l="1"/>
  <c r="A33" i="2" l="1"/>
  <c r="U17" i="1" l="1"/>
  <c r="D39" i="2"/>
  <c r="D40" i="2" s="1"/>
  <c r="D9" i="2"/>
  <c r="D15" i="2" s="1"/>
  <c r="A20" i="4"/>
  <c r="A38" i="4"/>
  <c r="A40" i="4" s="1"/>
  <c r="A43" i="4" s="1"/>
  <c r="C41" i="4" s="1"/>
  <c r="C37" i="4"/>
  <c r="C38" i="4" s="1"/>
  <c r="C40" i="4" s="1"/>
  <c r="D33" i="2" l="1"/>
  <c r="D41" i="2"/>
  <c r="C43" i="4"/>
  <c r="E9" i="2"/>
  <c r="E33" i="2" l="1"/>
  <c r="E15" i="2"/>
  <c r="E41" i="2" s="1"/>
  <c r="C32" i="2" l="1"/>
  <c r="C40" i="2"/>
  <c r="C33" i="2"/>
  <c r="C9" i="2"/>
  <c r="C15" i="2"/>
  <c r="C41" i="2"/>
</calcChain>
</file>

<file path=xl/sharedStrings.xml><?xml version="1.0" encoding="utf-8"?>
<sst xmlns="http://schemas.openxmlformats.org/spreadsheetml/2006/main" count="182" uniqueCount="136">
  <si>
    <t>RECEIPTS</t>
  </si>
  <si>
    <t>DETAILS</t>
  </si>
  <si>
    <t>DATE</t>
  </si>
  <si>
    <t>CHQ NO</t>
  </si>
  <si>
    <t>VAT</t>
  </si>
  <si>
    <t>SUBS</t>
  </si>
  <si>
    <t>BALANCE</t>
  </si>
  <si>
    <t>Precept</t>
  </si>
  <si>
    <t>CHEQUE AMOUNT</t>
  </si>
  <si>
    <t>Total Income</t>
  </si>
  <si>
    <t>INCOME</t>
  </si>
  <si>
    <t>EXPENDITURE</t>
  </si>
  <si>
    <t>Insurance</t>
  </si>
  <si>
    <t>Audit Fee</t>
  </si>
  <si>
    <t>Budget</t>
  </si>
  <si>
    <t>Notes</t>
  </si>
  <si>
    <t>Miscellaneous</t>
  </si>
  <si>
    <t>Clerk's Salary</t>
  </si>
  <si>
    <t>Clerk's Expenses</t>
  </si>
  <si>
    <t>Petty Cash</t>
  </si>
  <si>
    <t>Total</t>
  </si>
  <si>
    <t>Donations/grants</t>
  </si>
  <si>
    <t>Projected</t>
  </si>
  <si>
    <t>End of Year</t>
  </si>
  <si>
    <t>Business Saver Interest</t>
  </si>
  <si>
    <t>ex. VAT</t>
  </si>
  <si>
    <t>Subscriptions</t>
  </si>
  <si>
    <t>Hall Rent</t>
  </si>
  <si>
    <t>Maintenance</t>
  </si>
  <si>
    <t>CLERK'S SALARY</t>
  </si>
  <si>
    <t>CLERK'S OFFICE COSTS</t>
  </si>
  <si>
    <t>PLAY AREA</t>
  </si>
  <si>
    <t>AUDIT FEE</t>
  </si>
  <si>
    <t>HALL RENT</t>
  </si>
  <si>
    <t>MISC.</t>
  </si>
  <si>
    <t>MAINT.</t>
  </si>
  <si>
    <t>TRAIN-ING</t>
  </si>
  <si>
    <t>SCDC Grant</t>
  </si>
  <si>
    <t>DONA-TIONS</t>
  </si>
  <si>
    <t>INSU-RANCE</t>
  </si>
  <si>
    <t>VAT reclaim</t>
  </si>
  <si>
    <t>S137</t>
  </si>
  <si>
    <t>Clear-ed</t>
  </si>
  <si>
    <t>CLERK'S EXPENSES</t>
  </si>
  <si>
    <t>Jubilee Fund</t>
  </si>
  <si>
    <t>Bell Fund</t>
  </si>
  <si>
    <t>Play Space</t>
  </si>
  <si>
    <t>Defibrillator Fund</t>
  </si>
  <si>
    <t>Village Sign</t>
  </si>
  <si>
    <t>2016/17</t>
  </si>
  <si>
    <t>Wayleave</t>
  </si>
  <si>
    <t xml:space="preserve">Play Area Maintenance </t>
  </si>
  <si>
    <t>Play Area Inspection Fee</t>
  </si>
  <si>
    <t>Councillors/Clerk Training</t>
  </si>
  <si>
    <t>Opening Balance c/f</t>
  </si>
  <si>
    <t>c</t>
  </si>
  <si>
    <t>Allotment Rents</t>
  </si>
  <si>
    <t>Uncleared receipts</t>
  </si>
  <si>
    <t>Unpresented cheques</t>
  </si>
  <si>
    <t>ACTUAL</t>
  </si>
  <si>
    <t>Total funds in Current &amp; Saving Accounts</t>
  </si>
  <si>
    <t>Clerk's Office Costs</t>
  </si>
  <si>
    <t>Transparency Grant</t>
  </si>
  <si>
    <t>2017/18</t>
  </si>
  <si>
    <t>Now finished</t>
  </si>
  <si>
    <t>Various</t>
  </si>
  <si>
    <t>Reserves</t>
  </si>
  <si>
    <t>General Reserves</t>
  </si>
  <si>
    <t>Website Fee</t>
  </si>
  <si>
    <t>Increase of £700</t>
  </si>
  <si>
    <t>Balance</t>
  </si>
  <si>
    <t xml:space="preserve">Equates to £24.24 per Band D property (currently £18.82, an increase of £5.42 per year) </t>
  </si>
  <si>
    <t xml:space="preserve">Cashbook balance </t>
  </si>
  <si>
    <t>General Reserves (less restricted funds)</t>
  </si>
  <si>
    <t>Tax Base 2016/17 = 132 dwellings (this could differ)</t>
  </si>
  <si>
    <t>Precept 2017/2018 to be raised to £3200</t>
  </si>
  <si>
    <t>HHCFT Grant for Village Hall</t>
  </si>
  <si>
    <t>Total Budgeted Expenditure</t>
  </si>
  <si>
    <t>Total Budgeted Income</t>
  </si>
  <si>
    <t>Total Expenditire</t>
  </si>
  <si>
    <t>HHCFT Grant</t>
  </si>
  <si>
    <t xml:space="preserve">Bark &amp; Goalposts </t>
  </si>
  <si>
    <t>Year ended 31st March 2017</t>
  </si>
  <si>
    <t>Receipts and Payments</t>
  </si>
  <si>
    <t>£</t>
  </si>
  <si>
    <t>Receipts</t>
  </si>
  <si>
    <t>Payments</t>
  </si>
  <si>
    <t>VAT on payments</t>
  </si>
  <si>
    <t>Surplus income over expenditure</t>
  </si>
  <si>
    <t>Balance b/f</t>
  </si>
  <si>
    <t>Transfer to reserves</t>
  </si>
  <si>
    <t>Balance c/f</t>
  </si>
  <si>
    <t>Balance Sheet</t>
  </si>
  <si>
    <t>Cash at Bank</t>
  </si>
  <si>
    <t>Current Account</t>
  </si>
  <si>
    <t>Business Saving Account</t>
  </si>
  <si>
    <t>Uncleared cheques</t>
  </si>
  <si>
    <t>General Fund</t>
  </si>
  <si>
    <t>Earmarked Reserves</t>
  </si>
  <si>
    <t>Signed</t>
  </si>
  <si>
    <t xml:space="preserve">Signed </t>
  </si>
  <si>
    <t>Sally Chapman - Responsible Financial Officer</t>
  </si>
  <si>
    <t xml:space="preserve">Cratfield Parish Council PC </t>
  </si>
  <si>
    <t>Vat on payments</t>
  </si>
  <si>
    <t>Charlotte Barbour - Chair</t>
  </si>
  <si>
    <t>VAT Number</t>
  </si>
  <si>
    <t>VAT reclaim from previous year</t>
  </si>
  <si>
    <t>CRATFIELD PARISH COUNCIL CASHBOOK 2017 - 2018</t>
  </si>
  <si>
    <t>Cratfield Parish Council Budget 2017-18</t>
  </si>
  <si>
    <t>Budget difference/overspend</t>
  </si>
  <si>
    <t>Restricted Reserves (as per list)</t>
  </si>
  <si>
    <t>The above statement represents fairly the financial position of the Authority as at 31st March 2018 and reflects its receipts and payments during the year.</t>
  </si>
  <si>
    <t>Cratfield Parish Council - VAT reclaim 01/04/2017-31/03/2018</t>
  </si>
  <si>
    <t>credit</t>
  </si>
  <si>
    <t>SALC Clerk's Networking Event</t>
  </si>
  <si>
    <t>SALC Subscription</t>
  </si>
  <si>
    <t>Village Hall Hire May-March 2017</t>
  </si>
  <si>
    <t xml:space="preserve">Poppy Wreath </t>
  </si>
  <si>
    <t>Clerk's April &amp; May's Salary &amp; Expenses</t>
  </si>
  <si>
    <t>From 2016/17</t>
  </si>
  <si>
    <t>SALC</t>
  </si>
  <si>
    <t>Poppy Wreath</t>
  </si>
  <si>
    <t>(less relocation cost)</t>
  </si>
  <si>
    <t>Restricted Funds</t>
  </si>
  <si>
    <t>Business Saver Account b/f</t>
  </si>
  <si>
    <t>Lester Baker - Removal of play equipment</t>
  </si>
  <si>
    <t>Paul Austin - Internal Auditor</t>
  </si>
  <si>
    <t xml:space="preserve">1st Precept instalment </t>
  </si>
  <si>
    <t>Bird Clock repairs</t>
  </si>
  <si>
    <t>July</t>
  </si>
  <si>
    <t>Bank statement 30/05/2017</t>
  </si>
  <si>
    <t>SCDC Grant - Play Equipment</t>
  </si>
  <si>
    <t>Action, Play &amp; Leisure Climbing Frame</t>
  </si>
  <si>
    <t>Clerk's Jun &amp; July Salary &amp; Expenses</t>
  </si>
  <si>
    <t>SCDC Play Equipment Grant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</si>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</sst>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yy;@"/>
    <numFmt numFmtId="165" formatCode="#,##0.00_ ;[Red]\-#,##0.00\ "/>
    <numFmt numFmtId="166" formatCode="0.00_ ;[Red]\-0.00\ 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92D05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3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2" fillId="0" borderId="6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/>
    <xf numFmtId="166" fontId="5" fillId="0" borderId="0" xfId="0" applyNumberFormat="1" applyFont="1" applyBorder="1" applyAlignment="1">
      <alignment horizontal="right"/>
    </xf>
    <xf numFmtId="165" fontId="3" fillId="0" borderId="0" xfId="0" applyNumberFormat="1" applyFont="1" applyBorder="1"/>
    <xf numFmtId="0" fontId="6" fillId="0" borderId="0" xfId="0" applyFont="1" applyBorder="1" applyAlignment="1">
      <alignment horizontal="right"/>
    </xf>
    <xf numFmtId="43" fontId="2" fillId="0" borderId="0" xfId="0" applyNumberFormat="1" applyFont="1" applyBorder="1"/>
    <xf numFmtId="165" fontId="2" fillId="0" borderId="0" xfId="0" applyNumberFormat="1" applyFont="1" applyBorder="1"/>
    <xf numFmtId="165" fontId="8" fillId="0" borderId="0" xfId="0" applyNumberFormat="1" applyFont="1" applyBorder="1"/>
    <xf numFmtId="165" fontId="9" fillId="0" borderId="1" xfId="0" applyNumberFormat="1" applyFont="1" applyBorder="1"/>
    <xf numFmtId="166" fontId="4" fillId="0" borderId="0" xfId="1" applyNumberFormat="1" applyFont="1" applyBorder="1"/>
    <xf numFmtId="0" fontId="2" fillId="0" borderId="2" xfId="0" applyFont="1" applyBorder="1"/>
    <xf numFmtId="2" fontId="2" fillId="0" borderId="3" xfId="0" applyNumberFormat="1" applyFont="1" applyBorder="1" applyAlignment="1"/>
    <xf numFmtId="2" fontId="2" fillId="0" borderId="3" xfId="0" applyNumberFormat="1" applyFont="1" applyBorder="1"/>
    <xf numFmtId="0" fontId="10" fillId="0" borderId="0" xfId="0" applyFont="1" applyBorder="1" applyAlignment="1"/>
    <xf numFmtId="2" fontId="2" fillId="0" borderId="0" xfId="0" applyNumberFormat="1" applyFont="1" applyBorder="1" applyAlignment="1"/>
    <xf numFmtId="2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165" fontId="3" fillId="0" borderId="8" xfId="0" applyNumberFormat="1" applyFont="1" applyBorder="1"/>
    <xf numFmtId="0" fontId="2" fillId="0" borderId="0" xfId="0" applyFont="1" applyFill="1" applyBorder="1"/>
    <xf numFmtId="0" fontId="2" fillId="0" borderId="3" xfId="0" applyFont="1" applyBorder="1" applyAlignment="1">
      <alignment horizontal="center"/>
    </xf>
    <xf numFmtId="2" fontId="2" fillId="0" borderId="0" xfId="0" applyNumberFormat="1" applyFont="1" applyFill="1" applyBorder="1"/>
    <xf numFmtId="14" fontId="2" fillId="0" borderId="0" xfId="0" applyNumberFormat="1" applyFont="1" applyBorder="1"/>
    <xf numFmtId="166" fontId="4" fillId="0" borderId="0" xfId="0" applyNumberFormat="1" applyFont="1" applyBorder="1"/>
    <xf numFmtId="166" fontId="4" fillId="0" borderId="0" xfId="1" applyNumberFormat="1" applyFont="1" applyBorder="1" applyAlignment="1">
      <alignment horizontal="right"/>
    </xf>
    <xf numFmtId="165" fontId="14" fillId="0" borderId="0" xfId="1" applyNumberFormat="1" applyFont="1" applyBorder="1"/>
    <xf numFmtId="165" fontId="7" fillId="0" borderId="1" xfId="1" applyNumberFormat="1" applyFont="1" applyBorder="1"/>
    <xf numFmtId="165" fontId="14" fillId="0" borderId="0" xfId="0" applyNumberFormat="1" applyFont="1" applyBorder="1"/>
    <xf numFmtId="166" fontId="15" fillId="0" borderId="0" xfId="1" applyNumberFormat="1" applyFont="1" applyBorder="1"/>
    <xf numFmtId="4" fontId="3" fillId="3" borderId="0" xfId="0" applyNumberFormat="1" applyFont="1" applyFill="1" applyBorder="1"/>
    <xf numFmtId="164" fontId="3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/>
    <xf numFmtId="0" fontId="3" fillId="0" borderId="0" xfId="0" applyFont="1" applyBorder="1" applyAlignment="1">
      <alignment horizontal="left"/>
    </xf>
    <xf numFmtId="165" fontId="16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65" fontId="3" fillId="0" borderId="13" xfId="0" applyNumberFormat="1" applyFont="1" applyFill="1" applyBorder="1"/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2" borderId="15" xfId="0" applyFont="1" applyFill="1" applyBorder="1" applyAlignment="1">
      <alignment vertical="center"/>
    </xf>
    <xf numFmtId="165" fontId="2" fillId="0" borderId="16" xfId="0" applyNumberFormat="1" applyFont="1" applyBorder="1"/>
    <xf numFmtId="165" fontId="3" fillId="0" borderId="12" xfId="0" applyNumberFormat="1" applyFont="1" applyBorder="1"/>
    <xf numFmtId="166" fontId="14" fillId="0" borderId="0" xfId="1" applyNumberFormat="1" applyFont="1" applyBorder="1"/>
    <xf numFmtId="0" fontId="16" fillId="0" borderId="0" xfId="0" applyFont="1" applyBorder="1"/>
    <xf numFmtId="0" fontId="11" fillId="0" borderId="0" xfId="0" applyFont="1" applyBorder="1"/>
    <xf numFmtId="166" fontId="13" fillId="0" borderId="0" xfId="0" applyNumberFormat="1" applyFont="1" applyBorder="1"/>
    <xf numFmtId="2" fontId="11" fillId="0" borderId="0" xfId="1" applyNumberFormat="1" applyFont="1" applyBorder="1"/>
    <xf numFmtId="0" fontId="3" fillId="0" borderId="0" xfId="0" applyFont="1"/>
    <xf numFmtId="165" fontId="9" fillId="0" borderId="0" xfId="0" applyNumberFormat="1" applyFont="1" applyBorder="1"/>
    <xf numFmtId="0" fontId="6" fillId="0" borderId="7" xfId="0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4" fontId="3" fillId="4" borderId="0" xfId="0" applyNumberFormat="1" applyFont="1" applyFill="1" applyBorder="1"/>
    <xf numFmtId="0" fontId="0" fillId="0" borderId="0" xfId="0" applyBorder="1"/>
    <xf numFmtId="0" fontId="18" fillId="0" borderId="5" xfId="0" applyFont="1" applyBorder="1" applyAlignment="1"/>
    <xf numFmtId="49" fontId="18" fillId="0" borderId="3" xfId="0" applyNumberFormat="1" applyFont="1" applyBorder="1"/>
    <xf numFmtId="165" fontId="17" fillId="0" borderId="0" xfId="0" applyNumberFormat="1" applyFont="1" applyBorder="1" applyAlignment="1">
      <alignment horizontal="right"/>
    </xf>
    <xf numFmtId="49" fontId="17" fillId="0" borderId="0" xfId="0" applyNumberFormat="1" applyFont="1" applyBorder="1" applyAlignment="1">
      <alignment horizontal="right"/>
    </xf>
    <xf numFmtId="165" fontId="16" fillId="0" borderId="0" xfId="1" applyNumberFormat="1" applyFont="1" applyBorder="1"/>
    <xf numFmtId="165" fontId="17" fillId="0" borderId="0" xfId="1" applyNumberFormat="1" applyFont="1" applyBorder="1"/>
    <xf numFmtId="166" fontId="16" fillId="0" borderId="0" xfId="1" applyNumberFormat="1" applyFont="1" applyBorder="1"/>
    <xf numFmtId="165" fontId="2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left"/>
    </xf>
    <xf numFmtId="167" fontId="4" fillId="0" borderId="0" xfId="0" applyNumberFormat="1" applyFont="1" applyBorder="1" applyAlignment="1">
      <alignment horizontal="left"/>
    </xf>
    <xf numFmtId="44" fontId="3" fillId="0" borderId="0" xfId="2" applyFont="1" applyBorder="1"/>
    <xf numFmtId="165" fontId="7" fillId="0" borderId="0" xfId="1" applyNumberFormat="1" applyFont="1" applyBorder="1"/>
    <xf numFmtId="165" fontId="17" fillId="0" borderId="1" xfId="1" applyNumberFormat="1" applyFont="1" applyBorder="1"/>
    <xf numFmtId="166" fontId="7" fillId="0" borderId="1" xfId="1" applyNumberFormat="1" applyFont="1" applyBorder="1"/>
    <xf numFmtId="0" fontId="19" fillId="0" borderId="0" xfId="0" applyFont="1"/>
    <xf numFmtId="2" fontId="19" fillId="0" borderId="0" xfId="0" applyNumberFormat="1" applyFont="1"/>
    <xf numFmtId="0" fontId="0" fillId="0" borderId="0" xfId="0" applyFont="1"/>
    <xf numFmtId="2" fontId="0" fillId="0" borderId="0" xfId="0" applyNumberFormat="1" applyFont="1"/>
    <xf numFmtId="1" fontId="19" fillId="0" borderId="0" xfId="0" applyNumberFormat="1" applyFont="1" applyAlignment="1">
      <alignment horizontal="right"/>
    </xf>
    <xf numFmtId="1" fontId="0" fillId="0" borderId="0" xfId="0" applyNumberFormat="1" applyFont="1"/>
    <xf numFmtId="2" fontId="19" fillId="0" borderId="0" xfId="0" applyNumberFormat="1" applyFont="1" applyAlignment="1">
      <alignment horizontal="right"/>
    </xf>
    <xf numFmtId="2" fontId="19" fillId="0" borderId="3" xfId="0" applyNumberFormat="1" applyFont="1" applyBorder="1"/>
    <xf numFmtId="2" fontId="19" fillId="0" borderId="1" xfId="0" applyNumberFormat="1" applyFont="1" applyBorder="1"/>
    <xf numFmtId="0" fontId="3" fillId="0" borderId="3" xfId="0" applyFont="1" applyBorder="1"/>
    <xf numFmtId="2" fontId="3" fillId="0" borderId="3" xfId="0" applyNumberFormat="1" applyFont="1" applyBorder="1" applyAlignment="1"/>
    <xf numFmtId="0" fontId="3" fillId="2" borderId="17" xfId="0" applyFont="1" applyFill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165" fontId="3" fillId="0" borderId="19" xfId="0" applyNumberFormat="1" applyFont="1" applyBorder="1"/>
    <xf numFmtId="0" fontId="0" fillId="0" borderId="0" xfId="0" applyAlignment="1">
      <alignment horizontal="right"/>
    </xf>
    <xf numFmtId="2" fontId="3" fillId="2" borderId="11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right"/>
    </xf>
    <xf numFmtId="0" fontId="0" fillId="0" borderId="20" xfId="0" applyBorder="1" applyAlignment="1">
      <alignment horizontal="right"/>
    </xf>
    <xf numFmtId="164" fontId="2" fillId="0" borderId="16" xfId="0" applyNumberFormat="1" applyFont="1" applyBorder="1"/>
    <xf numFmtId="164" fontId="2" fillId="0" borderId="21" xfId="0" applyNumberFormat="1" applyFont="1" applyBorder="1"/>
    <xf numFmtId="0" fontId="2" fillId="0" borderId="0" xfId="0" applyFont="1" applyFill="1" applyBorder="1" applyAlignment="1">
      <alignment horizontal="center"/>
    </xf>
    <xf numFmtId="2" fontId="3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2" fontId="19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5" fillId="0" borderId="7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2" fontId="11" fillId="0" borderId="0" xfId="0" applyNumberFormat="1" applyFont="1" applyBorder="1"/>
    <xf numFmtId="43" fontId="5" fillId="0" borderId="1" xfId="1" applyFont="1" applyBorder="1" applyAlignment="1">
      <alignment horizontal="right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/>
    </xf>
    <xf numFmtId="49" fontId="18" fillId="0" borderId="3" xfId="0" applyNumberFormat="1" applyFont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166" fontId="20" fillId="0" borderId="0" xfId="1" applyNumberFormat="1" applyFont="1" applyBorder="1"/>
    <xf numFmtId="0" fontId="3" fillId="0" borderId="7" xfId="0" applyFont="1" applyBorder="1" applyAlignment="1">
      <alignment horizontal="right"/>
    </xf>
    <xf numFmtId="43" fontId="2" fillId="0" borderId="3" xfId="1" applyFont="1" applyBorder="1" applyAlignment="1"/>
    <xf numFmtId="43" fontId="2" fillId="0" borderId="0" xfId="1" applyFont="1" applyBorder="1" applyAlignment="1"/>
    <xf numFmtId="43" fontId="3" fillId="2" borderId="24" xfId="1" applyFont="1" applyFill="1" applyBorder="1" applyAlignment="1">
      <alignment horizontal="center" vertical="center"/>
    </xf>
    <xf numFmtId="43" fontId="2" fillId="0" borderId="3" xfId="1" applyFont="1" applyBorder="1"/>
    <xf numFmtId="43" fontId="2" fillId="0" borderId="0" xfId="1" applyFont="1" applyFill="1" applyBorder="1"/>
    <xf numFmtId="43" fontId="3" fillId="0" borderId="0" xfId="1" applyFont="1" applyFill="1" applyBorder="1"/>
    <xf numFmtId="43" fontId="3" fillId="0" borderId="8" xfId="1" applyFont="1" applyBorder="1"/>
    <xf numFmtId="43" fontId="2" fillId="0" borderId="0" xfId="1" applyFont="1" applyBorder="1"/>
    <xf numFmtId="43" fontId="2" fillId="0" borderId="0" xfId="1" applyFont="1"/>
    <xf numFmtId="1" fontId="0" fillId="0" borderId="0" xfId="0" applyNumberFormat="1" applyFont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="90" zoomScaleNormal="90" zoomScalePageLayoutView="60" workbookViewId="0">
      <pane ySplit="3" topLeftCell="A4" activePane="bottomLeft" state="frozen"/>
      <selection activeCell="C1" sqref="C1"/>
      <selection pane="bottomLeft" activeCell="E23" sqref="E23"/>
    </sheetView>
  </sheetViews>
  <sheetFormatPr defaultColWidth="9.140625" defaultRowHeight="15.75" x14ac:dyDescent="0.25"/>
  <cols>
    <col min="1" max="1" width="10.85546875" style="1" customWidth="1"/>
    <col min="2" max="2" width="38.5703125" style="1" customWidth="1"/>
    <col min="3" max="3" width="14" style="1" bestFit="1" customWidth="1"/>
    <col min="4" max="4" width="9" style="1" customWidth="1"/>
    <col min="5" max="5" width="11" style="1" customWidth="1"/>
    <col min="6" max="6" width="10.7109375" style="133" customWidth="1"/>
    <col min="7" max="7" width="11.140625" style="23" customWidth="1"/>
    <col min="8" max="8" width="9.42578125" style="23" customWidth="1"/>
    <col min="9" max="9" width="16" style="23" customWidth="1"/>
    <col min="10" max="10" width="10.7109375" style="23" customWidth="1"/>
    <col min="11" max="17" width="9.42578125" style="23" customWidth="1"/>
    <col min="18" max="18" width="8.42578125" style="23" customWidth="1"/>
    <col min="19" max="19" width="9.42578125" style="23" customWidth="1"/>
    <col min="20" max="20" width="8.42578125" style="23" customWidth="1"/>
    <col min="21" max="21" width="7" style="1" customWidth="1"/>
    <col min="22" max="16384" width="9.140625" style="1"/>
  </cols>
  <sheetData>
    <row r="1" spans="1:21" ht="18.75" x14ac:dyDescent="0.3">
      <c r="A1" s="64" t="s">
        <v>107</v>
      </c>
      <c r="B1" s="4"/>
      <c r="C1" s="4"/>
      <c r="D1" s="4"/>
      <c r="E1" s="4"/>
      <c r="F1" s="125"/>
      <c r="G1" s="16"/>
      <c r="H1" s="16"/>
      <c r="I1" s="16"/>
      <c r="J1" s="17"/>
      <c r="K1" s="120" t="s">
        <v>129</v>
      </c>
      <c r="L1" s="65">
        <v>2017</v>
      </c>
      <c r="M1" s="17"/>
      <c r="N1" s="17"/>
      <c r="O1" s="17"/>
      <c r="P1" s="17"/>
      <c r="Q1" s="17"/>
      <c r="R1" s="17"/>
      <c r="S1" s="17"/>
      <c r="T1" s="17"/>
      <c r="U1" s="5"/>
    </row>
    <row r="2" spans="1:21" ht="16.5" thickBot="1" x14ac:dyDescent="0.3">
      <c r="A2" s="2"/>
      <c r="B2" s="3"/>
      <c r="C2" s="3"/>
      <c r="D2" s="3"/>
      <c r="E2" s="18"/>
      <c r="F2" s="126"/>
      <c r="G2" s="19"/>
      <c r="H2" s="19"/>
      <c r="I2" s="19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5"/>
    </row>
    <row r="3" spans="1:21" ht="48" thickBot="1" x14ac:dyDescent="0.3">
      <c r="A3" s="113" t="s">
        <v>0</v>
      </c>
      <c r="B3" s="114" t="s">
        <v>1</v>
      </c>
      <c r="C3" s="119" t="s">
        <v>2</v>
      </c>
      <c r="D3" s="115" t="s">
        <v>3</v>
      </c>
      <c r="E3" s="115" t="s">
        <v>8</v>
      </c>
      <c r="F3" s="127" t="s">
        <v>6</v>
      </c>
      <c r="G3" s="116" t="s">
        <v>4</v>
      </c>
      <c r="H3" s="117" t="s">
        <v>29</v>
      </c>
      <c r="I3" s="117" t="s">
        <v>30</v>
      </c>
      <c r="J3" s="117" t="s">
        <v>43</v>
      </c>
      <c r="K3" s="117" t="s">
        <v>32</v>
      </c>
      <c r="L3" s="117" t="s">
        <v>38</v>
      </c>
      <c r="M3" s="117" t="s">
        <v>33</v>
      </c>
      <c r="N3" s="117" t="s">
        <v>39</v>
      </c>
      <c r="O3" s="117" t="s">
        <v>35</v>
      </c>
      <c r="P3" s="117" t="s">
        <v>34</v>
      </c>
      <c r="Q3" s="117" t="s">
        <v>31</v>
      </c>
      <c r="R3" s="117" t="s">
        <v>5</v>
      </c>
      <c r="S3" s="117" t="s">
        <v>36</v>
      </c>
      <c r="T3" s="117" t="s">
        <v>41</v>
      </c>
      <c r="U3" s="118" t="s">
        <v>42</v>
      </c>
    </row>
    <row r="4" spans="1:21" ht="15.75" customHeight="1" x14ac:dyDescent="0.25">
      <c r="A4" s="51"/>
      <c r="B4" s="2" t="s">
        <v>54</v>
      </c>
      <c r="C4" s="21">
        <v>42826</v>
      </c>
      <c r="D4" s="22"/>
      <c r="E4" s="11"/>
      <c r="F4" s="128">
        <v>1356.57</v>
      </c>
      <c r="G4" s="2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6" t="s">
        <v>55</v>
      </c>
    </row>
    <row r="5" spans="1:21" ht="15.75" customHeight="1" x14ac:dyDescent="0.25">
      <c r="A5" s="51">
        <v>1600</v>
      </c>
      <c r="B5" s="2" t="s">
        <v>127</v>
      </c>
      <c r="C5" s="21">
        <v>42835</v>
      </c>
      <c r="D5" s="22" t="s">
        <v>113</v>
      </c>
      <c r="E5" s="11"/>
      <c r="F5" s="129">
        <f>SUM(F4+A5-E5)</f>
        <v>2956.5699999999997</v>
      </c>
      <c r="G5" s="29">
        <v>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6" t="s">
        <v>55</v>
      </c>
    </row>
    <row r="6" spans="1:21" ht="15.75" customHeight="1" x14ac:dyDescent="0.25">
      <c r="A6" s="51"/>
      <c r="B6" s="2" t="s">
        <v>114</v>
      </c>
      <c r="C6" s="21">
        <v>42864</v>
      </c>
      <c r="D6" s="22">
        <v>100724</v>
      </c>
      <c r="E6" s="11">
        <f>SUM(G6:S6)</f>
        <v>19.2</v>
      </c>
      <c r="F6" s="129">
        <f t="shared" ref="F6:F14" si="0">SUM(F5+A6-E6)</f>
        <v>2937.37</v>
      </c>
      <c r="G6" s="29">
        <v>3.2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>
        <v>16</v>
      </c>
      <c r="T6" s="20"/>
      <c r="U6" s="46"/>
    </row>
    <row r="7" spans="1:21" ht="15.75" customHeight="1" x14ac:dyDescent="0.25">
      <c r="A7" s="51"/>
      <c r="B7" s="27" t="s">
        <v>115</v>
      </c>
      <c r="C7" s="21">
        <v>42864</v>
      </c>
      <c r="D7" s="22">
        <v>100725</v>
      </c>
      <c r="E7" s="11">
        <v>173.33</v>
      </c>
      <c r="F7" s="129">
        <f t="shared" si="0"/>
        <v>2764.04</v>
      </c>
      <c r="G7" s="29">
        <v>0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>
        <v>173.33</v>
      </c>
      <c r="S7" s="20"/>
      <c r="T7" s="20"/>
      <c r="U7" s="46"/>
    </row>
    <row r="8" spans="1:21" ht="15.75" customHeight="1" x14ac:dyDescent="0.25">
      <c r="A8" s="51"/>
      <c r="B8" s="3" t="s">
        <v>116</v>
      </c>
      <c r="C8" s="21">
        <v>42864</v>
      </c>
      <c r="D8" s="22">
        <v>100726</v>
      </c>
      <c r="E8" s="11">
        <v>73.5</v>
      </c>
      <c r="F8" s="129">
        <f t="shared" si="0"/>
        <v>2690.54</v>
      </c>
      <c r="G8" s="29">
        <v>0</v>
      </c>
      <c r="H8" s="20"/>
      <c r="I8" s="20"/>
      <c r="J8" s="20"/>
      <c r="K8" s="20"/>
      <c r="L8" s="20"/>
      <c r="M8" s="20">
        <v>73.5</v>
      </c>
      <c r="N8" s="20"/>
      <c r="O8" s="20"/>
      <c r="P8" s="20"/>
      <c r="Q8" s="20"/>
      <c r="R8" s="20"/>
      <c r="S8" s="20"/>
      <c r="T8" s="20"/>
      <c r="U8" s="46" t="s">
        <v>55</v>
      </c>
    </row>
    <row r="9" spans="1:21" ht="15.75" customHeight="1" x14ac:dyDescent="0.25">
      <c r="A9" s="51"/>
      <c r="B9" s="2" t="s">
        <v>117</v>
      </c>
      <c r="C9" s="21">
        <v>42864</v>
      </c>
      <c r="D9" s="22">
        <v>100727</v>
      </c>
      <c r="E9" s="11">
        <v>30</v>
      </c>
      <c r="F9" s="129">
        <f t="shared" si="0"/>
        <v>2660.54</v>
      </c>
      <c r="G9" s="29">
        <v>0</v>
      </c>
      <c r="H9" s="20"/>
      <c r="I9" s="20"/>
      <c r="J9" s="20"/>
      <c r="K9" s="20"/>
      <c r="L9" s="20"/>
      <c r="M9" s="20"/>
      <c r="N9" s="20"/>
      <c r="O9" s="20"/>
      <c r="P9" s="20">
        <v>30</v>
      </c>
      <c r="Q9" s="20"/>
      <c r="R9" s="20"/>
      <c r="S9" s="20"/>
      <c r="T9" s="20"/>
      <c r="U9" s="46" t="s">
        <v>55</v>
      </c>
    </row>
    <row r="10" spans="1:21" ht="15.75" customHeight="1" x14ac:dyDescent="0.25">
      <c r="A10" s="51"/>
      <c r="B10" s="2" t="s">
        <v>118</v>
      </c>
      <c r="C10" s="21">
        <v>42864</v>
      </c>
      <c r="D10" s="22">
        <v>100728</v>
      </c>
      <c r="E10" s="11">
        <v>390.49</v>
      </c>
      <c r="F10" s="129">
        <f t="shared" si="0"/>
        <v>2270.0500000000002</v>
      </c>
      <c r="G10" s="29">
        <v>0</v>
      </c>
      <c r="H10" s="20">
        <v>346.64</v>
      </c>
      <c r="I10" s="20">
        <v>20</v>
      </c>
      <c r="J10" s="20">
        <v>23.85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6" t="s">
        <v>55</v>
      </c>
    </row>
    <row r="11" spans="1:21" ht="15.75" customHeight="1" x14ac:dyDescent="0.25">
      <c r="A11" s="51"/>
      <c r="B11" s="27" t="s">
        <v>126</v>
      </c>
      <c r="C11" s="21">
        <v>42864</v>
      </c>
      <c r="D11" s="22">
        <v>100729</v>
      </c>
      <c r="E11" s="11">
        <v>30</v>
      </c>
      <c r="F11" s="129">
        <f t="shared" si="0"/>
        <v>2240.0500000000002</v>
      </c>
      <c r="G11" s="29">
        <v>0</v>
      </c>
      <c r="H11" s="20"/>
      <c r="I11" s="20"/>
      <c r="J11" s="20"/>
      <c r="K11" s="20">
        <v>30</v>
      </c>
      <c r="L11" s="20"/>
      <c r="M11" s="20"/>
      <c r="N11" s="20"/>
      <c r="O11" s="20"/>
      <c r="P11" s="20"/>
      <c r="Q11" s="20"/>
      <c r="R11" s="20"/>
      <c r="S11" s="20"/>
      <c r="T11" s="20"/>
      <c r="U11" s="46" t="s">
        <v>55</v>
      </c>
    </row>
    <row r="12" spans="1:21" ht="15.75" customHeight="1" x14ac:dyDescent="0.25">
      <c r="A12" s="51"/>
      <c r="B12" s="3" t="s">
        <v>125</v>
      </c>
      <c r="C12" s="21">
        <v>42864</v>
      </c>
      <c r="D12" s="22">
        <v>100730</v>
      </c>
      <c r="E12" s="11">
        <v>45</v>
      </c>
      <c r="F12" s="129">
        <f t="shared" si="0"/>
        <v>2195.0500000000002</v>
      </c>
      <c r="G12" s="29">
        <v>0</v>
      </c>
      <c r="H12" s="20"/>
      <c r="I12" s="20"/>
      <c r="J12" s="20"/>
      <c r="K12" s="20"/>
      <c r="L12" s="20"/>
      <c r="M12" s="20"/>
      <c r="N12" s="20"/>
      <c r="O12" s="20"/>
      <c r="P12" s="20"/>
      <c r="Q12" s="20">
        <v>45</v>
      </c>
      <c r="R12" s="20"/>
      <c r="S12" s="20"/>
      <c r="T12" s="20"/>
      <c r="U12" s="46" t="s">
        <v>55</v>
      </c>
    </row>
    <row r="13" spans="1:21" ht="15.75" customHeight="1" x14ac:dyDescent="0.25">
      <c r="A13" s="51">
        <v>4550.5</v>
      </c>
      <c r="B13" s="27" t="s">
        <v>131</v>
      </c>
      <c r="C13" s="21">
        <v>42886</v>
      </c>
      <c r="D13" s="22" t="s">
        <v>113</v>
      </c>
      <c r="E13" s="11"/>
      <c r="F13" s="129">
        <f t="shared" si="0"/>
        <v>6745.55</v>
      </c>
      <c r="G13" s="29">
        <v>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6"/>
    </row>
    <row r="14" spans="1:21" ht="15.75" customHeight="1" x14ac:dyDescent="0.25">
      <c r="A14" s="51"/>
      <c r="B14" s="27" t="s">
        <v>132</v>
      </c>
      <c r="C14" s="21">
        <v>42927</v>
      </c>
      <c r="D14" s="22">
        <v>100731</v>
      </c>
      <c r="E14" s="11">
        <v>5460.6</v>
      </c>
      <c r="F14" s="129">
        <f t="shared" si="0"/>
        <v>1284.9499999999998</v>
      </c>
      <c r="G14" s="29">
        <v>910.1</v>
      </c>
      <c r="H14" s="20"/>
      <c r="I14" s="20"/>
      <c r="J14" s="20"/>
      <c r="K14" s="20"/>
      <c r="L14" s="20"/>
      <c r="M14" s="20"/>
      <c r="N14" s="20"/>
      <c r="O14" s="20"/>
      <c r="P14" s="20"/>
      <c r="Q14" s="20">
        <v>4550.5</v>
      </c>
      <c r="R14" s="20"/>
      <c r="S14" s="20"/>
      <c r="T14" s="20"/>
      <c r="U14" s="46"/>
    </row>
    <row r="15" spans="1:21" ht="15.75" customHeight="1" x14ac:dyDescent="0.25">
      <c r="A15" s="51"/>
      <c r="B15" s="2" t="s">
        <v>133</v>
      </c>
      <c r="C15" s="21">
        <v>42927</v>
      </c>
      <c r="D15" s="22">
        <v>100732</v>
      </c>
      <c r="E15" s="11">
        <f>SUM(H15:I15)</f>
        <v>366.64</v>
      </c>
      <c r="F15" s="129">
        <f t="shared" ref="F15" si="1">SUM(F14+A15-E15)</f>
        <v>918.30999999999983</v>
      </c>
      <c r="G15" s="29">
        <v>0</v>
      </c>
      <c r="H15" s="20">
        <v>346.64</v>
      </c>
      <c r="I15" s="20">
        <v>20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46" t="s">
        <v>55</v>
      </c>
    </row>
    <row r="16" spans="1:21" ht="15.75" customHeight="1" x14ac:dyDescent="0.25">
      <c r="A16" s="51"/>
      <c r="B16" s="27"/>
      <c r="C16" s="21"/>
      <c r="D16" s="22"/>
      <c r="E16" s="11"/>
      <c r="F16" s="130"/>
      <c r="G16" s="2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46"/>
    </row>
    <row r="17" spans="1:21" ht="15.75" customHeight="1" x14ac:dyDescent="0.25">
      <c r="A17" s="52">
        <f>SUM(A4:A16)</f>
        <v>6150.5</v>
      </c>
      <c r="B17" s="24"/>
      <c r="C17" s="24"/>
      <c r="D17" s="25"/>
      <c r="E17" s="26">
        <f>SUM(E4:E16)</f>
        <v>6588.7600000000011</v>
      </c>
      <c r="F17" s="131"/>
      <c r="G17" s="26">
        <f>SUM(G4:G16)</f>
        <v>913.30000000000007</v>
      </c>
      <c r="H17" s="26">
        <f t="shared" ref="H17:T17" si="2">SUM(H4:H16)</f>
        <v>693.28</v>
      </c>
      <c r="I17" s="26">
        <f t="shared" si="2"/>
        <v>40</v>
      </c>
      <c r="J17" s="26">
        <f t="shared" si="2"/>
        <v>23.85</v>
      </c>
      <c r="K17" s="26">
        <f t="shared" si="2"/>
        <v>30</v>
      </c>
      <c r="L17" s="26">
        <f t="shared" si="2"/>
        <v>0</v>
      </c>
      <c r="M17" s="26">
        <f t="shared" si="2"/>
        <v>73.5</v>
      </c>
      <c r="N17" s="26">
        <f t="shared" si="2"/>
        <v>0</v>
      </c>
      <c r="O17" s="26">
        <f t="shared" si="2"/>
        <v>0</v>
      </c>
      <c r="P17" s="26">
        <f t="shared" si="2"/>
        <v>30</v>
      </c>
      <c r="Q17" s="26">
        <f t="shared" si="2"/>
        <v>4595.5</v>
      </c>
      <c r="R17" s="26">
        <f t="shared" si="2"/>
        <v>173.33</v>
      </c>
      <c r="S17" s="26">
        <f t="shared" si="2"/>
        <v>16</v>
      </c>
      <c r="T17" s="26">
        <f t="shared" si="2"/>
        <v>0</v>
      </c>
      <c r="U17" s="47" t="b">
        <f>E17=SUM(G17:T17)</f>
        <v>1</v>
      </c>
    </row>
    <row r="18" spans="1:21" s="3" customFormat="1" ht="19.5" customHeight="1" x14ac:dyDescent="0.25">
      <c r="A18" s="11"/>
      <c r="B18" s="27"/>
      <c r="C18" s="21"/>
      <c r="D18" s="28" t="s">
        <v>25</v>
      </c>
      <c r="E18" s="11">
        <f>SUM(H17:S17)</f>
        <v>5675.46</v>
      </c>
      <c r="F18" s="128"/>
      <c r="G18" s="121"/>
      <c r="H18" s="122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4"/>
    </row>
    <row r="19" spans="1:21" s="3" customFormat="1" ht="19.5" customHeight="1" x14ac:dyDescent="0.25">
      <c r="A19" s="11"/>
      <c r="B19" s="27"/>
      <c r="C19" s="21"/>
      <c r="D19" s="22"/>
      <c r="E19" s="20"/>
      <c r="F19" s="132"/>
      <c r="G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1" s="3" customFormat="1" x14ac:dyDescent="0.25">
      <c r="B20" s="38" t="s">
        <v>130</v>
      </c>
      <c r="C20" s="49"/>
      <c r="E20" s="37">
        <v>2387.58</v>
      </c>
      <c r="F20" s="132"/>
      <c r="G20" s="6" t="s">
        <v>123</v>
      </c>
      <c r="H20" s="20"/>
      <c r="I20" s="20"/>
      <c r="J20" s="20"/>
      <c r="K20" s="20"/>
      <c r="N20" s="20"/>
      <c r="O20" s="20"/>
      <c r="P20" s="20"/>
      <c r="Q20" s="20"/>
      <c r="R20" s="20"/>
      <c r="S20" s="20"/>
      <c r="T20" s="20"/>
    </row>
    <row r="21" spans="1:21" s="3" customFormat="1" x14ac:dyDescent="0.25">
      <c r="B21" s="39" t="s">
        <v>58</v>
      </c>
      <c r="C21" s="49"/>
      <c r="E21" s="40">
        <f>SUM(E6+E7+E14+E15)</f>
        <v>6019.77</v>
      </c>
      <c r="F21" s="132"/>
      <c r="G21" s="20" t="s">
        <v>44</v>
      </c>
      <c r="H21" s="20"/>
      <c r="J21" s="20">
        <v>308.57</v>
      </c>
      <c r="N21" s="20"/>
      <c r="O21" s="20"/>
      <c r="P21" s="20"/>
      <c r="Q21" s="20"/>
      <c r="R21" s="20"/>
      <c r="S21" s="20"/>
      <c r="T21" s="20"/>
    </row>
    <row r="22" spans="1:21" s="3" customFormat="1" x14ac:dyDescent="0.25">
      <c r="B22" s="39" t="s">
        <v>57</v>
      </c>
      <c r="C22" s="49"/>
      <c r="E22" s="40">
        <f>SUM(A13)</f>
        <v>4550.5</v>
      </c>
      <c r="F22" s="132"/>
      <c r="G22" s="20" t="s">
        <v>48</v>
      </c>
      <c r="H22" s="20"/>
      <c r="J22" s="20">
        <v>520.16</v>
      </c>
      <c r="N22" s="20"/>
      <c r="O22" s="20"/>
      <c r="P22" s="20"/>
      <c r="Q22" s="20"/>
      <c r="R22" s="20"/>
      <c r="S22" s="20"/>
      <c r="T22" s="20"/>
    </row>
    <row r="23" spans="1:21" s="3" customFormat="1" x14ac:dyDescent="0.25">
      <c r="B23" s="38" t="s">
        <v>72</v>
      </c>
      <c r="C23" s="30"/>
      <c r="E23" s="62">
        <f>SUM(E20-E21+E22)</f>
        <v>918.30999999999949</v>
      </c>
      <c r="F23" s="132"/>
      <c r="G23" s="20" t="s">
        <v>45</v>
      </c>
      <c r="H23" s="20"/>
      <c r="J23" s="20">
        <v>68.599999999999994</v>
      </c>
      <c r="O23" s="20"/>
      <c r="P23" s="20"/>
      <c r="Q23" s="20"/>
      <c r="R23" s="20"/>
      <c r="S23" s="20"/>
      <c r="T23" s="20"/>
    </row>
    <row r="24" spans="1:21" s="3" customFormat="1" x14ac:dyDescent="0.25">
      <c r="F24" s="132"/>
      <c r="G24" s="20" t="s">
        <v>46</v>
      </c>
      <c r="H24" s="20"/>
      <c r="J24" s="20">
        <v>135.26</v>
      </c>
      <c r="O24" s="20"/>
      <c r="P24" s="20"/>
      <c r="Q24" s="20"/>
      <c r="R24" s="20"/>
      <c r="S24" s="20"/>
      <c r="T24" s="20"/>
    </row>
    <row r="25" spans="1:21" s="3" customFormat="1" x14ac:dyDescent="0.25">
      <c r="B25" s="6" t="s">
        <v>19</v>
      </c>
      <c r="E25" s="8">
        <v>0</v>
      </c>
      <c r="F25" s="132"/>
      <c r="G25" s="20" t="s">
        <v>47</v>
      </c>
      <c r="H25" s="20"/>
      <c r="J25" s="3">
        <f>SUM(505.26-262.5)</f>
        <v>242.76</v>
      </c>
      <c r="K25" s="20" t="s">
        <v>122</v>
      </c>
      <c r="O25" s="20"/>
      <c r="P25" s="20"/>
      <c r="Q25" s="20"/>
      <c r="R25" s="20"/>
      <c r="S25" s="20"/>
      <c r="T25" s="20"/>
    </row>
    <row r="26" spans="1:21" s="3" customFormat="1" x14ac:dyDescent="0.25">
      <c r="F26" s="132"/>
      <c r="G26" s="20" t="s">
        <v>128</v>
      </c>
      <c r="H26" s="20"/>
      <c r="J26" s="20">
        <v>150</v>
      </c>
      <c r="N26" s="20"/>
      <c r="O26" s="20"/>
      <c r="P26" s="20"/>
      <c r="Q26" s="20"/>
      <c r="R26" s="20"/>
      <c r="S26" s="20"/>
      <c r="T26" s="20"/>
    </row>
    <row r="27" spans="1:21" s="3" customFormat="1" x14ac:dyDescent="0.25">
      <c r="E27" s="20"/>
      <c r="F27" s="132"/>
      <c r="I27" s="6" t="s">
        <v>70</v>
      </c>
      <c r="J27" s="8">
        <f>SUM(J21:J26)</f>
        <v>1425.3500000000001</v>
      </c>
      <c r="N27" s="20"/>
      <c r="O27" s="20"/>
      <c r="P27" s="20"/>
      <c r="Q27" s="20"/>
      <c r="R27" s="20"/>
      <c r="S27" s="20"/>
      <c r="T27" s="20"/>
    </row>
    <row r="28" spans="1:21" s="3" customFormat="1" x14ac:dyDescent="0.25">
      <c r="B28" s="6" t="s">
        <v>124</v>
      </c>
      <c r="E28" s="37">
        <v>2571.2399999999998</v>
      </c>
      <c r="F28" s="132"/>
      <c r="N28" s="20"/>
      <c r="O28" s="20"/>
      <c r="P28" s="20"/>
      <c r="Q28" s="20"/>
      <c r="R28" s="20"/>
      <c r="S28" s="20"/>
      <c r="T28" s="20"/>
    </row>
    <row r="29" spans="1:21" s="3" customFormat="1" x14ac:dyDescent="0.25">
      <c r="E29"/>
      <c r="F29" s="132"/>
      <c r="N29" s="20"/>
      <c r="O29" s="20"/>
      <c r="P29" s="20"/>
      <c r="Q29" s="20"/>
      <c r="R29" s="20"/>
      <c r="S29" s="20"/>
      <c r="T29" s="20"/>
    </row>
    <row r="30" spans="1:21" s="3" customFormat="1" x14ac:dyDescent="0.25">
      <c r="B30" s="63"/>
      <c r="C30" s="63"/>
      <c r="D30" s="63"/>
      <c r="E30" s="63"/>
      <c r="F30" s="132"/>
      <c r="N30" s="20"/>
      <c r="P30" s="20"/>
      <c r="Q30" s="20"/>
      <c r="R30" s="20"/>
      <c r="S30" s="20"/>
      <c r="T30" s="20"/>
    </row>
    <row r="31" spans="1:21" s="3" customFormat="1" x14ac:dyDescent="0.25">
      <c r="B31" s="6" t="s">
        <v>60</v>
      </c>
      <c r="E31" s="26">
        <f>SUM(E23+E28)</f>
        <v>3489.5499999999993</v>
      </c>
      <c r="F31" s="132"/>
      <c r="N31" s="20"/>
      <c r="O31" s="20"/>
      <c r="P31" s="20"/>
      <c r="Q31" s="20"/>
      <c r="R31" s="20"/>
      <c r="S31" s="20"/>
      <c r="T31" s="20"/>
    </row>
    <row r="32" spans="1:21" s="3" customFormat="1" x14ac:dyDescent="0.25">
      <c r="F32" s="132"/>
      <c r="N32" s="20"/>
      <c r="O32" s="20"/>
      <c r="P32" s="20"/>
      <c r="Q32" s="20"/>
      <c r="R32" s="20"/>
      <c r="S32" s="20"/>
      <c r="T32" s="20"/>
    </row>
    <row r="33" spans="2:20" s="3" customFormat="1" x14ac:dyDescent="0.25">
      <c r="B33" s="6" t="s">
        <v>73</v>
      </c>
      <c r="C33" s="20"/>
      <c r="E33" s="26">
        <f>SUM(E31-J27)</f>
        <v>2064.1999999999989</v>
      </c>
      <c r="F33" s="132"/>
      <c r="N33" s="20"/>
      <c r="O33" s="20"/>
      <c r="P33" s="20"/>
      <c r="Q33" s="20"/>
      <c r="R33" s="20"/>
      <c r="S33" s="20"/>
      <c r="T33" s="20"/>
    </row>
    <row r="34" spans="2:20" s="3" customFormat="1" x14ac:dyDescent="0.25">
      <c r="F34" s="132"/>
      <c r="N34" s="20"/>
      <c r="O34" s="20"/>
      <c r="P34" s="20"/>
      <c r="Q34" s="20"/>
      <c r="R34" s="20"/>
      <c r="S34" s="20"/>
      <c r="T34" s="20"/>
    </row>
    <row r="35" spans="2:20" s="3" customFormat="1" x14ac:dyDescent="0.25">
      <c r="F35" s="132"/>
      <c r="N35" s="20"/>
      <c r="O35" s="20"/>
      <c r="P35" s="20"/>
      <c r="Q35" s="20"/>
      <c r="R35" s="20"/>
      <c r="S35" s="20"/>
      <c r="T35" s="20"/>
    </row>
    <row r="36" spans="2:20" s="3" customFormat="1" x14ac:dyDescent="0.25">
      <c r="F36" s="132"/>
      <c r="G36" s="20"/>
      <c r="H36" s="20"/>
      <c r="I36" s="20"/>
      <c r="J36" s="20"/>
      <c r="K36" s="20"/>
      <c r="M36" s="20"/>
      <c r="N36" s="20"/>
      <c r="O36" s="20"/>
      <c r="P36" s="20"/>
      <c r="Q36" s="20"/>
      <c r="R36" s="20"/>
      <c r="S36" s="20"/>
      <c r="T36" s="20"/>
    </row>
    <row r="37" spans="2:20" s="3" customFormat="1" x14ac:dyDescent="0.25">
      <c r="F37" s="132"/>
      <c r="G37" s="20"/>
      <c r="H37" s="20"/>
      <c r="I37" s="20"/>
      <c r="J37" s="20"/>
      <c r="K37" s="20"/>
      <c r="M37" s="20"/>
      <c r="N37" s="20"/>
      <c r="O37" s="20"/>
      <c r="P37" s="20"/>
      <c r="Q37" s="20"/>
      <c r="R37" s="20"/>
      <c r="S37" s="20"/>
      <c r="T37" s="20"/>
    </row>
    <row r="38" spans="2:20" s="3" customFormat="1" x14ac:dyDescent="0.25">
      <c r="F38" s="132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2:20" s="3" customFormat="1" x14ac:dyDescent="0.25">
      <c r="F39" s="13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2:20" s="3" customFormat="1" x14ac:dyDescent="0.25">
      <c r="F40" s="132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2:20" s="3" customFormat="1" x14ac:dyDescent="0.25">
      <c r="F41" s="13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2:20" s="3" customFormat="1" x14ac:dyDescent="0.25">
      <c r="F42" s="13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2:20" s="3" customFormat="1" x14ac:dyDescent="0.25">
      <c r="F43" s="13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2:20" s="3" customFormat="1" x14ac:dyDescent="0.25">
      <c r="F44" s="13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2:20" s="3" customFormat="1" x14ac:dyDescent="0.25">
      <c r="F45" s="132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2:20" s="3" customFormat="1" x14ac:dyDescent="0.25">
      <c r="F46" s="132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2:20" s="3" customFormat="1" x14ac:dyDescent="0.25">
      <c r="F47" s="132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2:20" s="3" customFormat="1" x14ac:dyDescent="0.25">
      <c r="F48" s="132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6:20" s="3" customFormat="1" x14ac:dyDescent="0.25">
      <c r="F49" s="132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6:20" s="3" customFormat="1" x14ac:dyDescent="0.25">
      <c r="F50" s="132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6:20" s="3" customFormat="1" x14ac:dyDescent="0.25">
      <c r="F51" s="132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spans="6:20" s="3" customFormat="1" x14ac:dyDescent="0.25">
      <c r="F52" s="132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  <row r="53" spans="6:20" s="3" customFormat="1" x14ac:dyDescent="0.25">
      <c r="F53" s="132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6:20" s="3" customFormat="1" x14ac:dyDescent="0.25">
      <c r="F54" s="132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6:20" s="3" customFormat="1" x14ac:dyDescent="0.25">
      <c r="F55" s="132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pans="6:20" s="3" customFormat="1" x14ac:dyDescent="0.25">
      <c r="F56" s="132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6:20" s="3" customFormat="1" x14ac:dyDescent="0.25">
      <c r="F57" s="132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6:20" s="3" customFormat="1" x14ac:dyDescent="0.25">
      <c r="F58" s="13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6:20" s="3" customFormat="1" x14ac:dyDescent="0.25">
      <c r="F59" s="132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6:20" s="3" customFormat="1" x14ac:dyDescent="0.25">
      <c r="F60" s="132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6:20" s="3" customFormat="1" x14ac:dyDescent="0.25">
      <c r="F61" s="132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6:20" s="3" customFormat="1" x14ac:dyDescent="0.25">
      <c r="F62" s="132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6:20" s="3" customFormat="1" x14ac:dyDescent="0.25">
      <c r="F63" s="132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6:20" s="3" customFormat="1" x14ac:dyDescent="0.25">
      <c r="F64" s="13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6:20" s="3" customFormat="1" x14ac:dyDescent="0.25">
      <c r="F65" s="132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6:20" s="3" customFormat="1" x14ac:dyDescent="0.25">
      <c r="F66" s="132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6:20" s="3" customFormat="1" x14ac:dyDescent="0.25">
      <c r="F67" s="132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6:20" s="3" customFormat="1" x14ac:dyDescent="0.25">
      <c r="F68" s="132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6:20" s="3" customFormat="1" x14ac:dyDescent="0.25">
      <c r="F69" s="13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6:20" s="3" customFormat="1" x14ac:dyDescent="0.25">
      <c r="F70" s="13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6:20" s="3" customFormat="1" x14ac:dyDescent="0.25">
      <c r="F71" s="13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6:20" s="3" customFormat="1" x14ac:dyDescent="0.25">
      <c r="F72" s="132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6:20" s="3" customFormat="1" x14ac:dyDescent="0.25">
      <c r="F73" s="13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6:20" s="3" customFormat="1" x14ac:dyDescent="0.25">
      <c r="F74" s="13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6:20" s="3" customFormat="1" x14ac:dyDescent="0.25">
      <c r="F75" s="13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6:20" s="3" customFormat="1" x14ac:dyDescent="0.25">
      <c r="F76" s="13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6:20" s="3" customFormat="1" x14ac:dyDescent="0.25">
      <c r="F77" s="132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6:20" s="3" customFormat="1" x14ac:dyDescent="0.25">
      <c r="F78" s="132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6:20" s="3" customFormat="1" x14ac:dyDescent="0.25">
      <c r="F79" s="132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6:20" s="3" customFormat="1" x14ac:dyDescent="0.25">
      <c r="F80" s="132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1:20" s="3" customFormat="1" x14ac:dyDescent="0.25">
      <c r="F81" s="132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1:20" s="3" customFormat="1" x14ac:dyDescent="0.25">
      <c r="F82" s="132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1:20" s="3" customFormat="1" x14ac:dyDescent="0.25">
      <c r="F83" s="132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1:20" s="3" customFormat="1" x14ac:dyDescent="0.25">
      <c r="F84" s="132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1:20" s="3" customFormat="1" x14ac:dyDescent="0.25">
      <c r="F85" s="132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1:20" s="3" customFormat="1" x14ac:dyDescent="0.25">
      <c r="F86" s="132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1:20" s="3" customFormat="1" x14ac:dyDescent="0.25">
      <c r="F87" s="132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1:20" s="3" customFormat="1" x14ac:dyDescent="0.25">
      <c r="F88" s="132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1:20" s="3" customFormat="1" x14ac:dyDescent="0.25">
      <c r="F89" s="132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</row>
    <row r="90" spans="1:20" s="3" customFormat="1" x14ac:dyDescent="0.25">
      <c r="F90" s="132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</row>
    <row r="91" spans="1:20" s="3" customFormat="1" x14ac:dyDescent="0.25">
      <c r="F91" s="132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</row>
    <row r="92" spans="1:20" s="3" customFormat="1" x14ac:dyDescent="0.25">
      <c r="F92" s="132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1:20" x14ac:dyDescent="0.25">
      <c r="A93" s="3"/>
    </row>
    <row r="94" spans="1:20" x14ac:dyDescent="0.25">
      <c r="A94" s="3"/>
    </row>
    <row r="95" spans="1:20" x14ac:dyDescent="0.25">
      <c r="A95" s="3"/>
    </row>
    <row r="96" spans="1:20" x14ac:dyDescent="0.25">
      <c r="A96" s="3"/>
    </row>
    <row r="97" spans="1:1" x14ac:dyDescent="0.25">
      <c r="A97" s="3"/>
    </row>
  </sheetData>
  <pageMargins left="0.70866141732283472" right="0.70866141732283472" top="0.74803149606299213" bottom="0.74803149606299213" header="0.31496062992125984" footer="0.31496062992125984"/>
  <pageSetup paperSize="9" scale="47" orientation="landscape" verticalDpi="0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Normal="100" zoomScaleSheetLayoutView="80" workbookViewId="0">
      <selection activeCell="A43" sqref="A43:XFD78"/>
    </sheetView>
  </sheetViews>
  <sheetFormatPr defaultColWidth="9.140625" defaultRowHeight="15.75" x14ac:dyDescent="0.25"/>
  <cols>
    <col min="1" max="1" width="13.7109375" style="42" customWidth="1"/>
    <col min="2" max="2" width="40.85546875" style="3" customWidth="1"/>
    <col min="3" max="3" width="13.7109375" style="31" customWidth="1"/>
    <col min="4" max="4" width="13.7109375" style="35" hidden="1" customWidth="1"/>
    <col min="5" max="5" width="13.7109375" style="3" hidden="1" customWidth="1"/>
    <col min="6" max="6" width="22.28515625" style="3" hidden="1" customWidth="1"/>
    <col min="7" max="9" width="0" style="3" hidden="1" customWidth="1"/>
    <col min="10" max="16384" width="9.140625" style="3"/>
  </cols>
  <sheetData>
    <row r="1" spans="1:6" ht="15.75" customHeight="1" x14ac:dyDescent="0.25">
      <c r="A1" s="41" t="s">
        <v>108</v>
      </c>
      <c r="C1" s="43"/>
    </row>
    <row r="2" spans="1:6" ht="15.75" customHeight="1" x14ac:dyDescent="0.25">
      <c r="B2" s="6" t="s">
        <v>10</v>
      </c>
      <c r="C2" s="7"/>
    </row>
    <row r="3" spans="1:6" ht="15.75" customHeight="1" x14ac:dyDescent="0.25">
      <c r="A3" s="66" t="s">
        <v>59</v>
      </c>
      <c r="C3" s="106" t="s">
        <v>14</v>
      </c>
      <c r="D3" s="61" t="s">
        <v>59</v>
      </c>
      <c r="E3" s="9" t="s">
        <v>22</v>
      </c>
      <c r="F3" s="58" t="s">
        <v>15</v>
      </c>
    </row>
    <row r="4" spans="1:6" ht="15.75" customHeight="1" x14ac:dyDescent="0.25">
      <c r="A4" s="67" t="s">
        <v>49</v>
      </c>
      <c r="C4" s="107" t="s">
        <v>63</v>
      </c>
      <c r="D4" s="124" t="s">
        <v>63</v>
      </c>
      <c r="E4" s="60" t="s">
        <v>23</v>
      </c>
    </row>
    <row r="5" spans="1:6" ht="15.75" customHeight="1" x14ac:dyDescent="0.25">
      <c r="A5" s="68">
        <v>2500</v>
      </c>
      <c r="B5" s="3" t="s">
        <v>7</v>
      </c>
      <c r="C5" s="108">
        <v>3200</v>
      </c>
      <c r="D5" s="33">
        <f>SUM(CASHBOOK!A5)</f>
        <v>1600</v>
      </c>
      <c r="E5" s="12">
        <f>SUM(C5)</f>
        <v>3200</v>
      </c>
      <c r="F5" s="3" t="s">
        <v>69</v>
      </c>
    </row>
    <row r="6" spans="1:6" ht="15.75" customHeight="1" x14ac:dyDescent="0.25">
      <c r="A6" s="68">
        <v>61.74</v>
      </c>
      <c r="B6" s="3" t="s">
        <v>50</v>
      </c>
      <c r="C6" s="108">
        <v>62</v>
      </c>
      <c r="D6" s="33">
        <v>0</v>
      </c>
      <c r="E6" s="12">
        <f t="shared" ref="E6:E7" si="0">SUM(C6)</f>
        <v>62</v>
      </c>
    </row>
    <row r="7" spans="1:6" ht="15.75" customHeight="1" x14ac:dyDescent="0.25">
      <c r="A7" s="68">
        <v>708.12</v>
      </c>
      <c r="B7" s="3" t="s">
        <v>56</v>
      </c>
      <c r="C7" s="108">
        <v>675</v>
      </c>
      <c r="D7" s="33">
        <v>0</v>
      </c>
      <c r="E7" s="12">
        <f t="shared" si="0"/>
        <v>675</v>
      </c>
    </row>
    <row r="8" spans="1:6" ht="15.75" customHeight="1" x14ac:dyDescent="0.25">
      <c r="A8" s="68">
        <v>353.29</v>
      </c>
      <c r="B8" s="3" t="s">
        <v>40</v>
      </c>
      <c r="C8" s="108">
        <v>25</v>
      </c>
      <c r="D8" s="33">
        <v>0</v>
      </c>
      <c r="E8" s="12">
        <f>SUM(CASHBOOK!G17)</f>
        <v>913.30000000000007</v>
      </c>
    </row>
    <row r="9" spans="1:6" ht="15.75" customHeight="1" thickBot="1" x14ac:dyDescent="0.3">
      <c r="A9" s="76">
        <f>SUM(A5:A8)</f>
        <v>3623.1499999999996</v>
      </c>
      <c r="B9" s="6" t="s">
        <v>78</v>
      </c>
      <c r="C9" s="109">
        <f ca="1">SUM(C5:C12)</f>
        <v>3962</v>
      </c>
      <c r="D9" s="34">
        <f>SUM(D5:D8)</f>
        <v>1600</v>
      </c>
      <c r="E9" s="13">
        <f>SUM(E5:E8)</f>
        <v>4850.3</v>
      </c>
    </row>
    <row r="10" spans="1:6" ht="15.75" customHeight="1" thickTop="1" x14ac:dyDescent="0.25">
      <c r="A10" s="69"/>
      <c r="B10" s="6"/>
      <c r="C10" s="110"/>
      <c r="D10" s="75"/>
      <c r="E10" s="59"/>
    </row>
    <row r="11" spans="1:6" ht="15.75" customHeight="1" x14ac:dyDescent="0.25">
      <c r="A11" s="68">
        <v>713.65</v>
      </c>
      <c r="B11" s="3" t="s">
        <v>62</v>
      </c>
      <c r="C11" s="108">
        <v>0</v>
      </c>
      <c r="D11" s="33">
        <v>0</v>
      </c>
      <c r="E11" s="12">
        <f t="shared" ref="E11:E13" si="1">SUM(C11)</f>
        <v>0</v>
      </c>
      <c r="F11" s="11"/>
    </row>
    <row r="12" spans="1:6" ht="15.75" customHeight="1" x14ac:dyDescent="0.25">
      <c r="A12" s="68">
        <v>895</v>
      </c>
      <c r="B12" s="3" t="s">
        <v>65</v>
      </c>
      <c r="C12" s="108">
        <v>0</v>
      </c>
      <c r="D12" s="33">
        <v>0</v>
      </c>
      <c r="E12" s="12">
        <f t="shared" si="1"/>
        <v>0</v>
      </c>
    </row>
    <row r="13" spans="1:6" ht="15.75" customHeight="1" x14ac:dyDescent="0.25">
      <c r="A13" s="68">
        <v>0.96</v>
      </c>
      <c r="B13" s="3" t="s">
        <v>24</v>
      </c>
      <c r="C13" s="108">
        <v>0</v>
      </c>
      <c r="D13" s="33">
        <v>0</v>
      </c>
      <c r="E13" s="12">
        <f t="shared" si="1"/>
        <v>0</v>
      </c>
      <c r="F13" s="3" t="s">
        <v>64</v>
      </c>
    </row>
    <row r="14" spans="1:6" ht="15.75" customHeight="1" x14ac:dyDescent="0.25">
      <c r="A14" s="68">
        <v>0</v>
      </c>
      <c r="B14" s="3" t="s">
        <v>134</v>
      </c>
      <c r="C14" s="108">
        <v>0</v>
      </c>
      <c r="D14" s="33">
        <v>4550.5</v>
      </c>
      <c r="E14" s="12">
        <v>0</v>
      </c>
    </row>
    <row r="15" spans="1:6" ht="15.75" customHeight="1" thickBot="1" x14ac:dyDescent="0.3">
      <c r="A15" s="76">
        <f>SUM(A9:A13)</f>
        <v>5232.7599999999993</v>
      </c>
      <c r="B15" s="6" t="s">
        <v>9</v>
      </c>
      <c r="C15" s="112">
        <f ca="1">SUM(C9:C19)</f>
        <v>3962</v>
      </c>
      <c r="D15" s="34">
        <f>SUM(D9:D14)</f>
        <v>6150.5</v>
      </c>
      <c r="E15" s="13">
        <f>SUM(E9:E13)</f>
        <v>4850.3</v>
      </c>
    </row>
    <row r="16" spans="1:6" ht="15.75" customHeight="1" thickTop="1" x14ac:dyDescent="0.25">
      <c r="A16" s="69"/>
      <c r="B16" s="6"/>
      <c r="C16" s="110"/>
      <c r="D16" s="75"/>
      <c r="E16" s="59"/>
    </row>
    <row r="17" spans="1:6" ht="15.75" customHeight="1" x14ac:dyDescent="0.25">
      <c r="B17" s="6" t="s">
        <v>11</v>
      </c>
      <c r="C17" s="111"/>
      <c r="D17" s="36"/>
      <c r="E17" s="12"/>
    </row>
    <row r="18" spans="1:6" ht="15.75" customHeight="1" x14ac:dyDescent="0.25">
      <c r="A18" s="70">
        <v>2098.8000000000002</v>
      </c>
      <c r="B18" s="3" t="s">
        <v>17</v>
      </c>
      <c r="C18" s="108">
        <v>2079.79</v>
      </c>
      <c r="D18" s="53">
        <f>SUM(CASHBOOK!H17)</f>
        <v>693.28</v>
      </c>
      <c r="E18" s="12">
        <f t="shared" ref="E18:E31" si="2">SUM(C18)</f>
        <v>2079.79</v>
      </c>
      <c r="F18" s="11"/>
    </row>
    <row r="19" spans="1:6" ht="15.75" customHeight="1" x14ac:dyDescent="0.25">
      <c r="A19" s="70">
        <v>120</v>
      </c>
      <c r="B19" s="3" t="s">
        <v>61</v>
      </c>
      <c r="C19" s="108">
        <v>120</v>
      </c>
      <c r="D19" s="53">
        <f>SUM(CASHBOOK!I17)</f>
        <v>40</v>
      </c>
      <c r="E19" s="12">
        <f t="shared" si="2"/>
        <v>120</v>
      </c>
    </row>
    <row r="20" spans="1:6" ht="15.75" customHeight="1" x14ac:dyDescent="0.25">
      <c r="A20" s="70">
        <v>59.14</v>
      </c>
      <c r="B20" s="3" t="s">
        <v>18</v>
      </c>
      <c r="C20" s="108">
        <v>60</v>
      </c>
      <c r="D20" s="53">
        <f>SUM(CASHBOOK!J17)</f>
        <v>23.85</v>
      </c>
      <c r="E20" s="12">
        <f t="shared" si="2"/>
        <v>60</v>
      </c>
    </row>
    <row r="21" spans="1:6" ht="15.75" customHeight="1" x14ac:dyDescent="0.25">
      <c r="A21" s="70">
        <v>30</v>
      </c>
      <c r="B21" s="3" t="s">
        <v>13</v>
      </c>
      <c r="C21" s="108">
        <v>30</v>
      </c>
      <c r="D21" s="53">
        <f>SUM(CASHBOOK!K17)</f>
        <v>30</v>
      </c>
      <c r="E21" s="12">
        <f t="shared" si="2"/>
        <v>30</v>
      </c>
    </row>
    <row r="22" spans="1:6" ht="15.75" customHeight="1" x14ac:dyDescent="0.25">
      <c r="A22" s="70">
        <v>150</v>
      </c>
      <c r="B22" s="3" t="s">
        <v>21</v>
      </c>
      <c r="C22" s="108">
        <v>300</v>
      </c>
      <c r="D22" s="53">
        <f>SUM(CASHBOOK!L17)</f>
        <v>0</v>
      </c>
      <c r="E22" s="12">
        <f t="shared" si="2"/>
        <v>300</v>
      </c>
    </row>
    <row r="23" spans="1:6" ht="15.75" customHeight="1" x14ac:dyDescent="0.25">
      <c r="A23" s="70">
        <v>83</v>
      </c>
      <c r="B23" s="3" t="s">
        <v>27</v>
      </c>
      <c r="C23" s="108">
        <f>SUM(6*2)*7</f>
        <v>84</v>
      </c>
      <c r="D23" s="53">
        <f>SUM(CASHBOOK!M17)</f>
        <v>73.5</v>
      </c>
      <c r="E23" s="12">
        <f t="shared" si="2"/>
        <v>84</v>
      </c>
      <c r="F23" s="3" t="s">
        <v>119</v>
      </c>
    </row>
    <row r="24" spans="1:6" ht="15.75" customHeight="1" x14ac:dyDescent="0.25">
      <c r="A24" s="70">
        <v>337.21</v>
      </c>
      <c r="B24" s="3" t="s">
        <v>12</v>
      </c>
      <c r="C24" s="108">
        <v>350</v>
      </c>
      <c r="D24" s="53">
        <f>SUM(CASHBOOK!N17)</f>
        <v>0</v>
      </c>
      <c r="E24" s="12">
        <f t="shared" si="2"/>
        <v>350</v>
      </c>
    </row>
    <row r="25" spans="1:6" ht="15.75" customHeight="1" x14ac:dyDescent="0.25">
      <c r="A25" s="42">
        <v>0</v>
      </c>
      <c r="B25" s="3" t="s">
        <v>28</v>
      </c>
      <c r="C25" s="108">
        <v>200</v>
      </c>
      <c r="D25" s="53">
        <v>0</v>
      </c>
      <c r="E25" s="12">
        <f t="shared" si="2"/>
        <v>200</v>
      </c>
    </row>
    <row r="26" spans="1:6" ht="15.75" customHeight="1" x14ac:dyDescent="0.25">
      <c r="A26" s="70">
        <v>313.25</v>
      </c>
      <c r="B26" s="3" t="s">
        <v>16</v>
      </c>
      <c r="C26" s="108">
        <v>30</v>
      </c>
      <c r="D26" s="53">
        <f>SUM(CASHBOOK!P9)</f>
        <v>30</v>
      </c>
      <c r="E26" s="12">
        <f t="shared" si="2"/>
        <v>30</v>
      </c>
      <c r="F26" s="3" t="s">
        <v>121</v>
      </c>
    </row>
    <row r="27" spans="1:6" ht="15.75" customHeight="1" x14ac:dyDescent="0.25">
      <c r="A27" s="70">
        <v>0</v>
      </c>
      <c r="B27" s="3" t="s">
        <v>51</v>
      </c>
      <c r="C27" s="108">
        <v>150</v>
      </c>
      <c r="D27" s="53">
        <f>SUM(CASHBOOK!Q17)</f>
        <v>4595.5</v>
      </c>
      <c r="E27" s="12">
        <f t="shared" si="2"/>
        <v>150</v>
      </c>
    </row>
    <row r="28" spans="1:6" ht="15.75" customHeight="1" x14ac:dyDescent="0.25">
      <c r="A28" s="70">
        <v>75</v>
      </c>
      <c r="B28" s="3" t="s">
        <v>52</v>
      </c>
      <c r="C28" s="108">
        <v>75</v>
      </c>
      <c r="D28" s="53">
        <v>0</v>
      </c>
      <c r="E28" s="12">
        <f t="shared" si="2"/>
        <v>75</v>
      </c>
    </row>
    <row r="29" spans="1:6" ht="15.75" customHeight="1" x14ac:dyDescent="0.25">
      <c r="A29" s="70">
        <v>168.27</v>
      </c>
      <c r="B29" s="3" t="s">
        <v>26</v>
      </c>
      <c r="C29" s="108">
        <v>175</v>
      </c>
      <c r="D29" s="53">
        <f>SUM(CASHBOOK!R17)</f>
        <v>173.33</v>
      </c>
      <c r="E29" s="12">
        <f t="shared" si="2"/>
        <v>175</v>
      </c>
      <c r="F29" s="3" t="s">
        <v>120</v>
      </c>
    </row>
    <row r="30" spans="1:6" ht="15.75" customHeight="1" x14ac:dyDescent="0.25">
      <c r="A30" s="42">
        <v>83.78</v>
      </c>
      <c r="B30" s="3" t="s">
        <v>53</v>
      </c>
      <c r="C30" s="108">
        <v>100</v>
      </c>
      <c r="D30" s="53">
        <f>SUM(CASHBOOK!S17)</f>
        <v>16</v>
      </c>
      <c r="E30" s="12">
        <f t="shared" si="2"/>
        <v>100</v>
      </c>
    </row>
    <row r="31" spans="1:6" ht="15.75" customHeight="1" x14ac:dyDescent="0.25">
      <c r="A31" s="42">
        <v>50</v>
      </c>
      <c r="B31" s="3" t="s">
        <v>68</v>
      </c>
      <c r="C31" s="108">
        <v>50</v>
      </c>
      <c r="D31" s="53">
        <v>0</v>
      </c>
      <c r="E31" s="12">
        <f t="shared" si="2"/>
        <v>50</v>
      </c>
    </row>
    <row r="32" spans="1:6" ht="15.75" customHeight="1" thickBot="1" x14ac:dyDescent="0.3">
      <c r="A32" s="76">
        <f>SUM(A18:A31)</f>
        <v>3568.4500000000003</v>
      </c>
      <c r="B32" s="6" t="s">
        <v>77</v>
      </c>
      <c r="C32" s="112">
        <f ca="1">SUM(C18:C38)</f>
        <v>3803.79</v>
      </c>
      <c r="D32" s="34">
        <f>SUM(D18:D31)</f>
        <v>5675.46</v>
      </c>
      <c r="E32" s="13">
        <f>SUM(E18:E31)</f>
        <v>3803.79</v>
      </c>
    </row>
    <row r="33" spans="1:5" ht="15.75" customHeight="1" thickTop="1" x14ac:dyDescent="0.25">
      <c r="A33" s="68">
        <f>SUM(A9-A32)</f>
        <v>54.699999999999363</v>
      </c>
      <c r="B33" s="55" t="s">
        <v>109</v>
      </c>
      <c r="C33" s="108">
        <f ca="1">SUM(C9-C32)</f>
        <v>158.21000000000004</v>
      </c>
      <c r="D33" s="53">
        <f>SUM(D9-D32)</f>
        <v>-4075.46</v>
      </c>
      <c r="E33" s="12">
        <f>SUM(E9-E32)</f>
        <v>1046.5100000000002</v>
      </c>
    </row>
    <row r="34" spans="1:5" ht="15.75" customHeight="1" x14ac:dyDescent="0.25">
      <c r="A34" s="54"/>
      <c r="C34" s="111"/>
    </row>
    <row r="35" spans="1:5" ht="15.75" customHeight="1" x14ac:dyDescent="0.25">
      <c r="A35" s="54">
        <v>354.14</v>
      </c>
      <c r="B35" s="3" t="s">
        <v>81</v>
      </c>
      <c r="C35" s="108">
        <v>0</v>
      </c>
      <c r="D35" s="35">
        <v>0</v>
      </c>
      <c r="E35" s="12">
        <f t="shared" ref="E35:E39" si="3">SUM(C35)</f>
        <v>0</v>
      </c>
    </row>
    <row r="36" spans="1:5" ht="15.75" customHeight="1" x14ac:dyDescent="0.25">
      <c r="A36" s="42">
        <v>430</v>
      </c>
      <c r="B36" s="3" t="s">
        <v>80</v>
      </c>
      <c r="C36" s="108">
        <v>0</v>
      </c>
      <c r="D36" s="35">
        <v>0</v>
      </c>
      <c r="E36" s="12">
        <f t="shared" si="3"/>
        <v>0</v>
      </c>
    </row>
    <row r="37" spans="1:5" ht="15.75" customHeight="1" x14ac:dyDescent="0.25">
      <c r="A37" s="42">
        <v>875</v>
      </c>
      <c r="B37" s="3" t="s">
        <v>76</v>
      </c>
      <c r="C37" s="108">
        <v>0</v>
      </c>
      <c r="D37" s="35">
        <v>0</v>
      </c>
      <c r="E37" s="12">
        <f t="shared" si="3"/>
        <v>0</v>
      </c>
    </row>
    <row r="38" spans="1:5" ht="15.75" customHeight="1" x14ac:dyDescent="0.25">
      <c r="A38" s="42">
        <v>506.49</v>
      </c>
      <c r="B38" s="3" t="s">
        <v>62</v>
      </c>
      <c r="C38" s="108">
        <v>0</v>
      </c>
      <c r="D38" s="35">
        <v>0</v>
      </c>
      <c r="E38" s="12">
        <f t="shared" si="3"/>
        <v>0</v>
      </c>
    </row>
    <row r="39" spans="1:5" ht="15.75" customHeight="1" x14ac:dyDescent="0.25">
      <c r="A39" s="42">
        <v>353.29</v>
      </c>
      <c r="B39" s="3" t="s">
        <v>103</v>
      </c>
      <c r="C39" s="108">
        <v>0</v>
      </c>
      <c r="D39" s="35">
        <f>SUM(CASHBOOK!G17)</f>
        <v>913.30000000000007</v>
      </c>
      <c r="E39" s="12">
        <f t="shared" si="3"/>
        <v>0</v>
      </c>
    </row>
    <row r="40" spans="1:5" ht="15.75" customHeight="1" thickBot="1" x14ac:dyDescent="0.3">
      <c r="A40" s="76">
        <f>SUM(A35:A39)+A32</f>
        <v>6087.3700000000008</v>
      </c>
      <c r="B40" s="6" t="s">
        <v>79</v>
      </c>
      <c r="C40" s="109">
        <f ca="1">SUM(C24:C44)</f>
        <v>3803.79</v>
      </c>
      <c r="D40" s="77">
        <f>SUM(D35:D39)+D32</f>
        <v>6588.76</v>
      </c>
      <c r="E40" s="13">
        <f>SUM(E35:E39)+E32</f>
        <v>3803.79</v>
      </c>
    </row>
    <row r="41" spans="1:5" ht="15.75" customHeight="1" thickTop="1" x14ac:dyDescent="0.25">
      <c r="A41" s="123">
        <f>SUM(A15-A40)</f>
        <v>-854.61000000000149</v>
      </c>
      <c r="B41" s="55" t="s">
        <v>135</v>
      </c>
      <c r="C41" s="108">
        <f ca="1">SUM(C15-C40)</f>
        <v>158.21000000000004</v>
      </c>
      <c r="D41" s="53">
        <f>SUM(D15-D40)</f>
        <v>-438.26000000000022</v>
      </c>
      <c r="E41" s="12">
        <f>SUM(E15-E40)</f>
        <v>1046.5100000000002</v>
      </c>
    </row>
    <row r="42" spans="1:5" ht="15.75" customHeight="1" x14ac:dyDescent="0.25">
      <c r="A42" s="54"/>
      <c r="B42" s="55"/>
      <c r="C42" s="53"/>
      <c r="D42" s="53"/>
      <c r="E42" s="12"/>
    </row>
    <row r="43" spans="1:5" hidden="1" x14ac:dyDescent="0.25">
      <c r="B43" s="6" t="s">
        <v>66</v>
      </c>
      <c r="D43" s="31"/>
    </row>
    <row r="44" spans="1:5" hidden="1" x14ac:dyDescent="0.25">
      <c r="B44" s="3" t="s">
        <v>110</v>
      </c>
      <c r="D44" s="71">
        <f>SUM(CASHBOOK!J27)</f>
        <v>1425.3500000000001</v>
      </c>
    </row>
    <row r="45" spans="1:5" hidden="1" x14ac:dyDescent="0.25">
      <c r="B45" s="3" t="s">
        <v>67</v>
      </c>
      <c r="D45" s="71">
        <f>SUM(CASHBOOK!E33)</f>
        <v>2064.1999999999989</v>
      </c>
    </row>
    <row r="46" spans="1:5" hidden="1" x14ac:dyDescent="0.25">
      <c r="B46" s="6" t="s">
        <v>20</v>
      </c>
      <c r="D46" s="74">
        <f>SUM(CASHBOOK!E31)</f>
        <v>3489.5499999999993</v>
      </c>
    </row>
    <row r="47" spans="1:5" hidden="1" x14ac:dyDescent="0.25"/>
    <row r="48" spans="1:5" hidden="1" x14ac:dyDescent="0.25">
      <c r="B48" s="6" t="s">
        <v>75</v>
      </c>
      <c r="C48" s="3"/>
      <c r="D48" s="56"/>
      <c r="E48" s="11"/>
    </row>
    <row r="49" spans="2:5" hidden="1" x14ac:dyDescent="0.25">
      <c r="B49" s="72" t="s">
        <v>71</v>
      </c>
      <c r="D49" s="31"/>
      <c r="E49" s="11"/>
    </row>
    <row r="50" spans="2:5" ht="15.75" hidden="1" customHeight="1" x14ac:dyDescent="0.25">
      <c r="B50" s="73" t="s">
        <v>74</v>
      </c>
      <c r="D50" s="31"/>
      <c r="E50" s="11"/>
    </row>
    <row r="51" spans="2:5" hidden="1" x14ac:dyDescent="0.25">
      <c r="D51" s="3"/>
      <c r="E51" s="11"/>
    </row>
    <row r="52" spans="2:5" hidden="1" x14ac:dyDescent="0.25"/>
    <row r="53" spans="2:5" hidden="1" x14ac:dyDescent="0.25"/>
    <row r="54" spans="2:5" hidden="1" x14ac:dyDescent="0.25"/>
    <row r="55" spans="2:5" hidden="1" x14ac:dyDescent="0.25"/>
    <row r="56" spans="2:5" hidden="1" x14ac:dyDescent="0.25"/>
    <row r="57" spans="2:5" hidden="1" x14ac:dyDescent="0.25"/>
    <row r="58" spans="2:5" hidden="1" x14ac:dyDescent="0.25"/>
    <row r="59" spans="2:5" hidden="1" x14ac:dyDescent="0.25"/>
    <row r="60" spans="2:5" hidden="1" x14ac:dyDescent="0.25"/>
    <row r="61" spans="2:5" hidden="1" x14ac:dyDescent="0.25"/>
    <row r="62" spans="2:5" hidden="1" x14ac:dyDescent="0.25"/>
    <row r="63" spans="2:5" hidden="1" x14ac:dyDescent="0.25"/>
    <row r="64" spans="2:5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</sheetData>
  <pageMargins left="0.7" right="0.7" top="0.75" bottom="0.75" header="0.3" footer="0.3"/>
  <pageSetup paperSize="9" scale="64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46" zoomScaleNormal="100" workbookViewId="0">
      <selection activeCell="F56" sqref="F56"/>
    </sheetView>
  </sheetViews>
  <sheetFormatPr defaultRowHeight="15" x14ac:dyDescent="0.25"/>
  <cols>
    <col min="1" max="1" width="9.140625" style="81"/>
    <col min="2" max="2" width="45.5703125" style="80" customWidth="1"/>
    <col min="3" max="3" width="9.140625" style="81"/>
    <col min="4" max="4" width="9.140625" style="80"/>
    <col min="5" max="5" width="9.5703125" style="80" bestFit="1" customWidth="1"/>
    <col min="6" max="6" width="9.140625" style="80"/>
    <col min="7" max="7" width="11.7109375" style="80" customWidth="1"/>
    <col min="8" max="8" width="9.5703125" style="80" bestFit="1" customWidth="1"/>
    <col min="9" max="16384" width="9.140625" style="80"/>
  </cols>
  <sheetData>
    <row r="1" spans="1:4" s="78" customFormat="1" ht="15.75" customHeight="1" x14ac:dyDescent="0.25">
      <c r="A1" s="101" t="s">
        <v>102</v>
      </c>
      <c r="B1" s="102"/>
      <c r="C1" s="103"/>
    </row>
    <row r="2" spans="1:4" ht="15.75" customHeight="1" x14ac:dyDescent="0.25">
      <c r="A2" s="101" t="s">
        <v>82</v>
      </c>
      <c r="B2" s="104"/>
      <c r="C2" s="105"/>
    </row>
    <row r="3" spans="1:4" x14ac:dyDescent="0.25">
      <c r="C3" s="105"/>
    </row>
    <row r="4" spans="1:4" ht="15.75" x14ac:dyDescent="0.25">
      <c r="B4" s="101" t="s">
        <v>83</v>
      </c>
    </row>
    <row r="5" spans="1:4" s="83" customFormat="1" x14ac:dyDescent="0.25">
      <c r="A5" s="82">
        <v>2017</v>
      </c>
      <c r="B5" s="82"/>
      <c r="C5" s="82">
        <v>2018</v>
      </c>
    </row>
    <row r="6" spans="1:4" x14ac:dyDescent="0.25">
      <c r="A6" s="84" t="s">
        <v>84</v>
      </c>
      <c r="B6" s="78" t="s">
        <v>85</v>
      </c>
      <c r="C6" s="84" t="s">
        <v>84</v>
      </c>
    </row>
    <row r="7" spans="1:4" x14ac:dyDescent="0.25">
      <c r="A7" s="81">
        <v>2500</v>
      </c>
      <c r="B7" s="81" t="s">
        <v>7</v>
      </c>
    </row>
    <row r="8" spans="1:4" x14ac:dyDescent="0.25">
      <c r="A8" s="81">
        <v>0</v>
      </c>
      <c r="B8" s="81" t="s">
        <v>37</v>
      </c>
    </row>
    <row r="9" spans="1:4" x14ac:dyDescent="0.25">
      <c r="A9" s="81">
        <v>61.74</v>
      </c>
      <c r="B9" s="81" t="s">
        <v>50</v>
      </c>
    </row>
    <row r="10" spans="1:4" x14ac:dyDescent="0.25">
      <c r="A10" s="81">
        <v>708.12</v>
      </c>
      <c r="B10" s="81" t="s">
        <v>56</v>
      </c>
    </row>
    <row r="11" spans="1:4" x14ac:dyDescent="0.25">
      <c r="A11" s="81">
        <f>SUM(CASHBOOK!E17)</f>
        <v>6588.7600000000011</v>
      </c>
      <c r="B11" s="81" t="s">
        <v>40</v>
      </c>
    </row>
    <row r="12" spans="1:4" x14ac:dyDescent="0.25">
      <c r="A12" s="81">
        <f>SUM(17.3+2.64)</f>
        <v>19.940000000000001</v>
      </c>
      <c r="B12" s="81" t="s">
        <v>106</v>
      </c>
    </row>
    <row r="13" spans="1:4" x14ac:dyDescent="0.25">
      <c r="A13" s="81">
        <v>713.65</v>
      </c>
      <c r="B13" s="81" t="s">
        <v>62</v>
      </c>
    </row>
    <row r="14" spans="1:4" s="78" customFormat="1" x14ac:dyDescent="0.25">
      <c r="A14" s="81">
        <v>895</v>
      </c>
      <c r="B14" s="81" t="s">
        <v>65</v>
      </c>
      <c r="C14" s="81"/>
    </row>
    <row r="15" spans="1:4" x14ac:dyDescent="0.25">
      <c r="A15" s="81">
        <f>SUM(BUDGET!C13)</f>
        <v>0</v>
      </c>
      <c r="B15" s="81" t="s">
        <v>24</v>
      </c>
    </row>
    <row r="16" spans="1:4" s="78" customFormat="1" x14ac:dyDescent="0.25">
      <c r="A16" s="85">
        <f>SUM(A7:A15)</f>
        <v>11487.210000000001</v>
      </c>
      <c r="B16" s="79"/>
      <c r="C16" s="85">
        <f>SUM(C7:C15)</f>
        <v>0</v>
      </c>
      <c r="D16" s="79"/>
    </row>
    <row r="18" spans="1:8" x14ac:dyDescent="0.25">
      <c r="B18" s="78" t="s">
        <v>86</v>
      </c>
    </row>
    <row r="19" spans="1:8" ht="15.75" x14ac:dyDescent="0.25">
      <c r="A19" s="81">
        <f>SUM(CASHBOOK!F17)</f>
        <v>0</v>
      </c>
      <c r="B19" s="81" t="s">
        <v>17</v>
      </c>
      <c r="C19" s="81">
        <v>0</v>
      </c>
      <c r="E19" s="14"/>
      <c r="G19" s="10"/>
      <c r="H19" s="33"/>
    </row>
    <row r="20" spans="1:8" ht="15.75" x14ac:dyDescent="0.25">
      <c r="A20" s="81">
        <f>SUM(CASHBOOK!G17)</f>
        <v>913.30000000000007</v>
      </c>
      <c r="B20" s="81" t="s">
        <v>61</v>
      </c>
      <c r="C20" s="81">
        <f>SUM(CASHBOOK!I17)</f>
        <v>40</v>
      </c>
      <c r="E20" s="14"/>
      <c r="G20" s="10"/>
      <c r="H20" s="33"/>
    </row>
    <row r="21" spans="1:8" ht="15.75" x14ac:dyDescent="0.25">
      <c r="A21" s="81">
        <f>SUM(CASHBOOK!H17)</f>
        <v>693.28</v>
      </c>
      <c r="B21" s="81" t="s">
        <v>18</v>
      </c>
      <c r="C21" s="81">
        <f>SUM(CASHBOOK!J17)</f>
        <v>23.85</v>
      </c>
      <c r="E21" s="14"/>
      <c r="G21" s="10"/>
      <c r="H21" s="33"/>
    </row>
    <row r="22" spans="1:8" ht="15.75" x14ac:dyDescent="0.25">
      <c r="A22" s="81">
        <f>SUM(CASHBOOK!I17)</f>
        <v>40</v>
      </c>
      <c r="B22" s="81" t="s">
        <v>13</v>
      </c>
      <c r="C22" s="81">
        <f>SUM(CASHBOOK!K17)</f>
        <v>30</v>
      </c>
      <c r="E22" s="14"/>
      <c r="G22" s="10"/>
      <c r="H22" s="33"/>
    </row>
    <row r="23" spans="1:8" ht="15.75" x14ac:dyDescent="0.25">
      <c r="A23" s="81">
        <f>SUM(CASHBOOK!J17)</f>
        <v>23.85</v>
      </c>
      <c r="B23" s="81" t="s">
        <v>21</v>
      </c>
      <c r="C23" s="81">
        <f>SUM(CASHBOOK!L17)</f>
        <v>0</v>
      </c>
      <c r="E23" s="14"/>
      <c r="G23" s="10"/>
      <c r="H23" s="33"/>
    </row>
    <row r="24" spans="1:8" ht="15.75" x14ac:dyDescent="0.25">
      <c r="A24" s="81">
        <f>SUM(CASHBOOK!K17)</f>
        <v>30</v>
      </c>
      <c r="B24" s="81" t="s">
        <v>27</v>
      </c>
      <c r="C24" s="81">
        <f>SUM(CASHBOOK!M17)</f>
        <v>73.5</v>
      </c>
      <c r="E24" s="14"/>
    </row>
    <row r="25" spans="1:8" ht="15.75" x14ac:dyDescent="0.25">
      <c r="A25" s="81">
        <f>SUM(CASHBOOK!L17)</f>
        <v>0</v>
      </c>
      <c r="B25" s="81" t="s">
        <v>12</v>
      </c>
      <c r="C25" s="81">
        <f>SUM(CASHBOOK!N17)</f>
        <v>0</v>
      </c>
      <c r="E25" s="14"/>
    </row>
    <row r="26" spans="1:8" ht="15.75" x14ac:dyDescent="0.25">
      <c r="A26" s="81">
        <v>0</v>
      </c>
      <c r="B26" s="81" t="s">
        <v>28</v>
      </c>
      <c r="C26" s="81">
        <v>0</v>
      </c>
      <c r="E26" s="3"/>
    </row>
    <row r="27" spans="1:8" ht="15.75" x14ac:dyDescent="0.25">
      <c r="A27" s="81" t="e">
        <f>SUM(50.75+CASHBOOK!#REF!)</f>
        <v>#REF!</v>
      </c>
      <c r="B27" s="81" t="s">
        <v>16</v>
      </c>
      <c r="C27" s="81">
        <v>0</v>
      </c>
      <c r="E27" s="32"/>
    </row>
    <row r="28" spans="1:8" ht="15.75" x14ac:dyDescent="0.25">
      <c r="A28" s="81">
        <v>0</v>
      </c>
      <c r="B28" s="81" t="s">
        <v>51</v>
      </c>
      <c r="C28" s="81">
        <v>0</v>
      </c>
      <c r="E28" s="14"/>
    </row>
    <row r="29" spans="1:8" ht="15.75" x14ac:dyDescent="0.25">
      <c r="A29" s="81" t="e">
        <f>SUM(CASHBOOK!#REF!)</f>
        <v>#REF!</v>
      </c>
      <c r="B29" s="81" t="s">
        <v>52</v>
      </c>
      <c r="C29" s="81">
        <v>0</v>
      </c>
      <c r="E29" s="14"/>
    </row>
    <row r="30" spans="1:8" ht="15.75" x14ac:dyDescent="0.25">
      <c r="A30" s="81">
        <f>SUM(CASHBOOK!P17)</f>
        <v>30</v>
      </c>
      <c r="B30" s="81" t="s">
        <v>26</v>
      </c>
      <c r="C30" s="81">
        <v>0</v>
      </c>
      <c r="E30" s="14"/>
    </row>
    <row r="31" spans="1:8" ht="15.75" x14ac:dyDescent="0.25">
      <c r="A31" s="81" t="e">
        <f>SUM(CASHBOOK!#REF!)</f>
        <v>#REF!</v>
      </c>
      <c r="B31" s="81" t="s">
        <v>53</v>
      </c>
      <c r="C31" s="81">
        <v>0</v>
      </c>
      <c r="E31" s="14"/>
    </row>
    <row r="32" spans="1:8" ht="15.75" x14ac:dyDescent="0.25">
      <c r="A32" s="81" t="e">
        <f>SUM(CASHBOOK!#REF!)</f>
        <v>#REF!</v>
      </c>
      <c r="B32" s="81" t="s">
        <v>68</v>
      </c>
      <c r="C32" s="81">
        <v>0</v>
      </c>
      <c r="D32" s="81"/>
      <c r="E32" s="14"/>
    </row>
    <row r="33" spans="1:6" ht="15.75" x14ac:dyDescent="0.25">
      <c r="A33" s="81" t="e">
        <f>SUM(CASHBOOK!#REF!+CASHBOOK!#REF!)</f>
        <v>#REF!</v>
      </c>
      <c r="B33" s="81" t="s">
        <v>81</v>
      </c>
      <c r="C33" s="81">
        <v>0</v>
      </c>
      <c r="E33" s="57"/>
    </row>
    <row r="34" spans="1:6" ht="15.75" x14ac:dyDescent="0.25">
      <c r="A34" s="81">
        <v>430</v>
      </c>
      <c r="B34" s="81" t="s">
        <v>80</v>
      </c>
      <c r="C34" s="81">
        <v>0</v>
      </c>
      <c r="E34" s="3"/>
    </row>
    <row r="35" spans="1:6" ht="15.75" x14ac:dyDescent="0.25">
      <c r="A35" s="81">
        <v>875</v>
      </c>
      <c r="B35" s="81" t="s">
        <v>76</v>
      </c>
      <c r="C35" s="81">
        <v>0</v>
      </c>
      <c r="E35" s="3"/>
    </row>
    <row r="36" spans="1:6" ht="15.75" x14ac:dyDescent="0.25">
      <c r="A36" s="81" t="e">
        <f>SUM(CASHBOOK!#REF!+49)</f>
        <v>#REF!</v>
      </c>
      <c r="B36" s="81" t="s">
        <v>62</v>
      </c>
      <c r="C36" s="81">
        <v>0</v>
      </c>
      <c r="E36" s="14"/>
    </row>
    <row r="37" spans="1:6" x14ac:dyDescent="0.25">
      <c r="A37" s="81">
        <f>SUM(CASHBOOK!E17)</f>
        <v>6588.7600000000011</v>
      </c>
      <c r="B37" s="80" t="s">
        <v>87</v>
      </c>
      <c r="C37" s="81">
        <f>SUM(CASHBOOK!G17)</f>
        <v>913.30000000000007</v>
      </c>
    </row>
    <row r="38" spans="1:6" s="78" customFormat="1" x14ac:dyDescent="0.25">
      <c r="A38" s="85" t="e">
        <f>SUM(A19:A37)</f>
        <v>#REF!</v>
      </c>
      <c r="C38" s="85">
        <f>SUM(C19:C37)</f>
        <v>1080.6500000000001</v>
      </c>
      <c r="D38" s="79"/>
    </row>
    <row r="40" spans="1:6" x14ac:dyDescent="0.25">
      <c r="A40" s="81" t="e">
        <f>SUM(A16-A38)</f>
        <v>#REF!</v>
      </c>
      <c r="B40" s="80" t="s">
        <v>88</v>
      </c>
      <c r="C40" s="81">
        <f>SUM(C16-C38)</f>
        <v>-1080.6500000000001</v>
      </c>
    </row>
    <row r="41" spans="1:6" x14ac:dyDescent="0.25">
      <c r="A41" s="81">
        <v>1356.57</v>
      </c>
      <c r="B41" s="80" t="s">
        <v>89</v>
      </c>
      <c r="C41" s="81" t="e">
        <f>SUM(A43)</f>
        <v>#REF!</v>
      </c>
    </row>
    <row r="42" spans="1:6" x14ac:dyDescent="0.25">
      <c r="A42" s="81">
        <v>0</v>
      </c>
      <c r="B42" s="80" t="s">
        <v>90</v>
      </c>
      <c r="C42" s="81">
        <v>0</v>
      </c>
    </row>
    <row r="43" spans="1:6" ht="15.75" thickBot="1" x14ac:dyDescent="0.3">
      <c r="A43" s="86" t="e">
        <f>SUM(A40:A42)</f>
        <v>#REF!</v>
      </c>
      <c r="B43" s="78" t="s">
        <v>91</v>
      </c>
      <c r="C43" s="86" t="e">
        <f>SUM(C40:C42)</f>
        <v>#REF!</v>
      </c>
      <c r="E43" s="81"/>
      <c r="F43" s="83"/>
    </row>
    <row r="44" spans="1:6" ht="15.75" thickTop="1" x14ac:dyDescent="0.25"/>
    <row r="45" spans="1:6" ht="15.75" x14ac:dyDescent="0.25">
      <c r="B45" s="101" t="s">
        <v>92</v>
      </c>
    </row>
    <row r="46" spans="1:6" s="83" customFormat="1" x14ac:dyDescent="0.25">
      <c r="A46" s="82">
        <v>2017</v>
      </c>
      <c r="B46" s="82"/>
      <c r="C46" s="82">
        <v>2017</v>
      </c>
    </row>
    <row r="47" spans="1:6" x14ac:dyDescent="0.25">
      <c r="A47" s="84" t="s">
        <v>84</v>
      </c>
      <c r="B47" s="78" t="s">
        <v>93</v>
      </c>
      <c r="C47" s="84" t="s">
        <v>84</v>
      </c>
    </row>
    <row r="48" spans="1:6" x14ac:dyDescent="0.25">
      <c r="A48" s="81">
        <v>983.34</v>
      </c>
      <c r="B48" s="80" t="s">
        <v>94</v>
      </c>
      <c r="C48" s="81">
        <v>0</v>
      </c>
    </row>
    <row r="49" spans="1:5" x14ac:dyDescent="0.25">
      <c r="A49" s="81">
        <f>SUM(CASHBOOK!C29)</f>
        <v>0</v>
      </c>
      <c r="B49" s="80" t="s">
        <v>95</v>
      </c>
      <c r="C49" s="81">
        <f>SUM(CASHBOOK!E29)</f>
        <v>0</v>
      </c>
      <c r="E49" s="81"/>
    </row>
    <row r="50" spans="1:5" x14ac:dyDescent="0.25">
      <c r="A50" s="81">
        <v>0</v>
      </c>
      <c r="B50" s="80" t="s">
        <v>19</v>
      </c>
      <c r="C50" s="81">
        <v>0</v>
      </c>
    </row>
    <row r="51" spans="1:5" x14ac:dyDescent="0.25">
      <c r="A51" s="81">
        <v>0</v>
      </c>
      <c r="B51" s="80" t="s">
        <v>96</v>
      </c>
      <c r="C51" s="81">
        <v>0</v>
      </c>
    </row>
    <row r="52" spans="1:5" x14ac:dyDescent="0.25">
      <c r="A52" s="81">
        <f>SUM(353.29+17.3+2.64)</f>
        <v>373.23</v>
      </c>
      <c r="B52" s="80" t="s">
        <v>57</v>
      </c>
      <c r="C52" s="81">
        <v>0</v>
      </c>
    </row>
    <row r="53" spans="1:5" s="78" customFormat="1" ht="15.75" thickBot="1" x14ac:dyDescent="0.3">
      <c r="A53" s="86">
        <f>SUM(A48:A52)</f>
        <v>1356.5700000000002</v>
      </c>
      <c r="C53" s="86">
        <f>SUM(C48:C52)</f>
        <v>0</v>
      </c>
      <c r="D53" s="79"/>
    </row>
    <row r="54" spans="1:5" ht="15.75" thickTop="1" x14ac:dyDescent="0.25"/>
    <row r="55" spans="1:5" x14ac:dyDescent="0.25">
      <c r="A55" s="81">
        <v>2035.82</v>
      </c>
      <c r="B55" s="80" t="s">
        <v>97</v>
      </c>
    </row>
    <row r="56" spans="1:5" x14ac:dyDescent="0.25">
      <c r="A56" s="81">
        <v>1591.99</v>
      </c>
      <c r="B56" s="80" t="s">
        <v>98</v>
      </c>
    </row>
    <row r="57" spans="1:5" s="78" customFormat="1" ht="15.75" thickBot="1" x14ac:dyDescent="0.3">
      <c r="A57" s="86">
        <f>SUM(A54:A56)</f>
        <v>3627.81</v>
      </c>
      <c r="C57" s="86">
        <f>SUM(C54:C56)</f>
        <v>0</v>
      </c>
      <c r="D57" s="79"/>
    </row>
    <row r="58" spans="1:5" ht="15.75" thickTop="1" x14ac:dyDescent="0.25"/>
    <row r="59" spans="1:5" ht="33" customHeight="1" x14ac:dyDescent="0.25">
      <c r="A59" s="134" t="s">
        <v>111</v>
      </c>
      <c r="B59" s="134"/>
      <c r="C59" s="134"/>
      <c r="D59" s="134"/>
      <c r="E59" s="134"/>
    </row>
    <row r="61" spans="1:5" x14ac:dyDescent="0.25">
      <c r="A61" s="79" t="s">
        <v>99</v>
      </c>
    </row>
    <row r="62" spans="1:5" x14ac:dyDescent="0.25">
      <c r="A62" s="79"/>
      <c r="B62" s="78" t="s">
        <v>104</v>
      </c>
    </row>
    <row r="63" spans="1:5" x14ac:dyDescent="0.25">
      <c r="A63" s="79"/>
    </row>
    <row r="64" spans="1:5" x14ac:dyDescent="0.25">
      <c r="A64" s="79" t="s">
        <v>100</v>
      </c>
    </row>
    <row r="65" spans="1:2" x14ac:dyDescent="0.25">
      <c r="A65" s="79"/>
      <c r="B65" s="78" t="s">
        <v>101</v>
      </c>
    </row>
    <row r="66" spans="1:2" x14ac:dyDescent="0.25">
      <c r="A66" s="79"/>
    </row>
  </sheetData>
  <mergeCells count="1">
    <mergeCell ref="A59:E59"/>
  </mergeCells>
  <pageMargins left="0.7" right="0.7" top="0.75" bottom="0.75" header="0.3" footer="0.3"/>
  <pageSetup paperSize="9" orientation="portrait" horizontalDpi="0" verticalDpi="0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zoomScaleNormal="100" workbookViewId="0">
      <selection activeCell="A2" sqref="A2"/>
    </sheetView>
  </sheetViews>
  <sheetFormatPr defaultRowHeight="15.75" x14ac:dyDescent="0.25"/>
  <cols>
    <col min="1" max="1" width="12.42578125" style="1" customWidth="1"/>
    <col min="2" max="2" width="41.7109375" style="1" bestFit="1" customWidth="1"/>
    <col min="3" max="3" width="9" style="1" customWidth="1"/>
    <col min="4" max="4" width="11" style="1" customWidth="1"/>
    <col min="5" max="5" width="15" style="23" customWidth="1"/>
    <col min="6" max="6" width="18.85546875" style="94" customWidth="1"/>
  </cols>
  <sheetData>
    <row r="1" spans="1:21" s="78" customFormat="1" x14ac:dyDescent="0.25">
      <c r="A1" s="87" t="s">
        <v>112</v>
      </c>
      <c r="B1" s="87"/>
      <c r="C1" s="87"/>
      <c r="D1" s="87"/>
      <c r="E1" s="88"/>
      <c r="F1" s="94"/>
      <c r="K1"/>
      <c r="L1"/>
      <c r="M1"/>
      <c r="N1"/>
      <c r="O1"/>
      <c r="P1"/>
      <c r="Q1"/>
      <c r="R1"/>
      <c r="S1"/>
      <c r="T1"/>
      <c r="U1"/>
    </row>
    <row r="2" spans="1:21" ht="16.5" thickBot="1" x14ac:dyDescent="0.3">
      <c r="A2" s="3"/>
      <c r="B2" s="3"/>
      <c r="C2" s="3"/>
      <c r="D2" s="18"/>
      <c r="E2" s="19"/>
    </row>
    <row r="3" spans="1:21" ht="31.5" x14ac:dyDescent="0.25">
      <c r="A3" s="89" t="s">
        <v>2</v>
      </c>
      <c r="B3" s="50" t="s">
        <v>1</v>
      </c>
      <c r="C3" s="48" t="s">
        <v>3</v>
      </c>
      <c r="D3" s="44" t="s">
        <v>8</v>
      </c>
      <c r="E3" s="45" t="s">
        <v>4</v>
      </c>
      <c r="F3" s="95" t="s">
        <v>105</v>
      </c>
    </row>
    <row r="4" spans="1:21" s="1" customFormat="1" ht="15.75" customHeight="1" x14ac:dyDescent="0.25">
      <c r="A4" s="21"/>
      <c r="B4" s="27"/>
      <c r="C4" s="100"/>
      <c r="D4" s="11"/>
      <c r="E4"/>
      <c r="F4" s="96"/>
      <c r="H4" s="20"/>
      <c r="I4" s="20"/>
      <c r="J4" s="20"/>
      <c r="K4"/>
      <c r="L4"/>
      <c r="M4"/>
      <c r="N4"/>
      <c r="O4"/>
      <c r="P4"/>
      <c r="Q4"/>
      <c r="R4"/>
      <c r="S4"/>
      <c r="T4"/>
      <c r="U4"/>
    </row>
    <row r="5" spans="1:21" s="1" customFormat="1" ht="15.75" customHeight="1" x14ac:dyDescent="0.25">
      <c r="A5" s="21"/>
      <c r="B5" s="27"/>
      <c r="C5" s="100"/>
      <c r="D5" s="11"/>
      <c r="E5"/>
      <c r="F5" s="96"/>
      <c r="H5" s="20"/>
      <c r="I5" s="20"/>
      <c r="J5" s="20"/>
      <c r="K5"/>
      <c r="L5"/>
      <c r="M5"/>
      <c r="N5"/>
      <c r="O5"/>
      <c r="P5"/>
      <c r="Q5"/>
      <c r="R5"/>
      <c r="S5"/>
      <c r="T5"/>
      <c r="U5"/>
    </row>
    <row r="6" spans="1:21" s="1" customFormat="1" ht="15.75" customHeight="1" x14ac:dyDescent="0.25">
      <c r="A6" s="21"/>
      <c r="B6" s="27"/>
      <c r="C6" s="100"/>
      <c r="D6" s="11"/>
      <c r="E6"/>
      <c r="F6" s="96"/>
      <c r="H6" s="20"/>
      <c r="I6" s="20"/>
      <c r="J6" s="20"/>
      <c r="K6"/>
      <c r="L6"/>
      <c r="M6"/>
      <c r="N6"/>
      <c r="O6"/>
      <c r="P6"/>
      <c r="Q6"/>
      <c r="R6"/>
      <c r="S6"/>
      <c r="T6"/>
      <c r="U6"/>
    </row>
    <row r="7" spans="1:21" x14ac:dyDescent="0.25">
      <c r="A7" s="98"/>
      <c r="B7" s="3"/>
      <c r="C7" s="22"/>
      <c r="D7" s="11"/>
      <c r="E7"/>
      <c r="F7" s="96"/>
    </row>
    <row r="8" spans="1:21" x14ac:dyDescent="0.25">
      <c r="A8" s="98"/>
      <c r="B8" s="3"/>
      <c r="C8" s="22"/>
      <c r="D8" s="11"/>
      <c r="E8"/>
      <c r="F8" s="96"/>
    </row>
    <row r="9" spans="1:21" x14ac:dyDescent="0.25">
      <c r="A9" s="98"/>
      <c r="B9" s="27"/>
      <c r="C9" s="22"/>
      <c r="D9" s="11"/>
      <c r="E9"/>
      <c r="F9" s="96"/>
    </row>
    <row r="10" spans="1:21" x14ac:dyDescent="0.25">
      <c r="A10" s="98"/>
      <c r="B10" s="3"/>
      <c r="C10" s="22"/>
      <c r="D10" s="11"/>
      <c r="E10"/>
      <c r="F10" s="96"/>
    </row>
    <row r="11" spans="1:21" x14ac:dyDescent="0.25">
      <c r="A11" s="98"/>
      <c r="B11" s="3"/>
      <c r="C11" s="22"/>
      <c r="D11" s="11"/>
      <c r="E11"/>
      <c r="F11" s="96"/>
    </row>
    <row r="12" spans="1:21" x14ac:dyDescent="0.25">
      <c r="A12" s="98"/>
      <c r="B12" s="3"/>
      <c r="C12" s="22"/>
      <c r="D12" s="11"/>
      <c r="E12"/>
      <c r="F12" s="96"/>
    </row>
    <row r="13" spans="1:21" x14ac:dyDescent="0.25">
      <c r="A13" s="98"/>
      <c r="B13" s="27"/>
      <c r="C13" s="22"/>
      <c r="D13" s="11"/>
      <c r="E13"/>
      <c r="F13" s="96"/>
    </row>
    <row r="14" spans="1:21" x14ac:dyDescent="0.25">
      <c r="A14" s="98"/>
      <c r="B14" s="27"/>
      <c r="C14" s="22"/>
      <c r="D14" s="11"/>
      <c r="E14"/>
      <c r="F14" s="96"/>
    </row>
    <row r="15" spans="1:21" x14ac:dyDescent="0.25">
      <c r="A15" s="98"/>
      <c r="B15" s="27"/>
      <c r="C15" s="22"/>
      <c r="D15" s="11"/>
      <c r="E15"/>
      <c r="F15" s="96"/>
    </row>
    <row r="16" spans="1:21" x14ac:dyDescent="0.25">
      <c r="A16" s="98"/>
      <c r="B16" s="3"/>
      <c r="C16" s="22"/>
      <c r="D16" s="11"/>
      <c r="E16"/>
      <c r="F16" s="96"/>
    </row>
    <row r="17" spans="1:6" x14ac:dyDescent="0.25">
      <c r="A17" s="98"/>
      <c r="B17" s="3"/>
      <c r="C17" s="22"/>
      <c r="D17" s="11"/>
      <c r="E17"/>
      <c r="F17" s="96"/>
    </row>
    <row r="18" spans="1:6" x14ac:dyDescent="0.25">
      <c r="A18" s="98"/>
      <c r="B18" s="3"/>
      <c r="C18" s="22"/>
      <c r="D18" s="11"/>
      <c r="E18"/>
      <c r="F18" s="96"/>
    </row>
    <row r="19" spans="1:6" x14ac:dyDescent="0.25">
      <c r="A19" s="98"/>
      <c r="B19" s="3"/>
      <c r="C19" s="22"/>
      <c r="D19" s="11"/>
      <c r="E19"/>
      <c r="F19" s="96"/>
    </row>
    <row r="20" spans="1:6" x14ac:dyDescent="0.25">
      <c r="A20" s="98"/>
      <c r="B20" s="3"/>
      <c r="C20" s="22"/>
      <c r="D20" s="11"/>
      <c r="E20"/>
      <c r="F20" s="96"/>
    </row>
    <row r="21" spans="1:6" x14ac:dyDescent="0.25">
      <c r="A21" s="98"/>
      <c r="B21" s="27"/>
      <c r="C21" s="22"/>
      <c r="D21" s="11"/>
      <c r="E21"/>
      <c r="F21" s="96"/>
    </row>
    <row r="22" spans="1:6" x14ac:dyDescent="0.25">
      <c r="A22" s="98"/>
      <c r="B22" s="3"/>
      <c r="C22" s="22"/>
      <c r="D22" s="11"/>
      <c r="E22"/>
      <c r="F22" s="96"/>
    </row>
    <row r="23" spans="1:6" x14ac:dyDescent="0.25">
      <c r="A23" s="98"/>
      <c r="B23" s="3"/>
      <c r="C23" s="22"/>
      <c r="D23" s="11"/>
      <c r="E23"/>
      <c r="F23" s="96"/>
    </row>
    <row r="24" spans="1:6" x14ac:dyDescent="0.25">
      <c r="A24" s="98"/>
      <c r="B24" s="3"/>
      <c r="C24" s="22"/>
      <c r="D24" s="11"/>
      <c r="E24"/>
      <c r="F24" s="96"/>
    </row>
    <row r="25" spans="1:6" x14ac:dyDescent="0.25">
      <c r="A25" s="98"/>
      <c r="B25" s="3"/>
      <c r="C25" s="22"/>
      <c r="D25" s="11"/>
      <c r="E25"/>
      <c r="F25" s="96"/>
    </row>
    <row r="26" spans="1:6" x14ac:dyDescent="0.25">
      <c r="A26" s="98"/>
      <c r="B26" s="3"/>
      <c r="C26" s="22"/>
      <c r="D26" s="11"/>
      <c r="E26"/>
      <c r="F26" s="96"/>
    </row>
    <row r="27" spans="1:6" x14ac:dyDescent="0.25">
      <c r="A27" s="98"/>
      <c r="B27" s="3"/>
      <c r="C27" s="22"/>
      <c r="D27" s="11"/>
      <c r="E27"/>
      <c r="F27" s="96"/>
    </row>
    <row r="28" spans="1:6" x14ac:dyDescent="0.25">
      <c r="A28" s="98"/>
      <c r="B28" s="3"/>
      <c r="C28" s="22"/>
      <c r="D28" s="11"/>
      <c r="E28"/>
      <c r="F28" s="96"/>
    </row>
    <row r="29" spans="1:6" x14ac:dyDescent="0.25">
      <c r="A29" s="98"/>
      <c r="B29" s="3"/>
      <c r="C29" s="22"/>
      <c r="D29" s="11"/>
      <c r="E29"/>
      <c r="F29" s="96"/>
    </row>
    <row r="30" spans="1:6" x14ac:dyDescent="0.25">
      <c r="A30" s="98"/>
      <c r="B30" s="3"/>
      <c r="C30" s="22"/>
      <c r="D30" s="11"/>
      <c r="E30"/>
      <c r="F30" s="96"/>
    </row>
    <row r="31" spans="1:6" x14ac:dyDescent="0.25">
      <c r="A31" s="98"/>
      <c r="B31" s="27"/>
      <c r="C31" s="22"/>
      <c r="D31" s="11"/>
      <c r="E31"/>
      <c r="F31" s="96"/>
    </row>
    <row r="32" spans="1:6" x14ac:dyDescent="0.25">
      <c r="A32" s="98"/>
      <c r="B32" s="3"/>
      <c r="C32" s="22"/>
      <c r="D32" s="11"/>
      <c r="E32"/>
      <c r="F32" s="96"/>
    </row>
    <row r="33" spans="1:6" x14ac:dyDescent="0.25">
      <c r="A33" s="98"/>
      <c r="B33" s="3"/>
      <c r="C33" s="22"/>
      <c r="D33" s="11"/>
      <c r="E33"/>
      <c r="F33" s="96"/>
    </row>
    <row r="34" spans="1:6" x14ac:dyDescent="0.25">
      <c r="A34" s="98"/>
      <c r="B34" s="3"/>
      <c r="C34" s="22"/>
      <c r="D34" s="11"/>
      <c r="E34"/>
      <c r="F34" s="96"/>
    </row>
    <row r="35" spans="1:6" x14ac:dyDescent="0.25">
      <c r="A35" s="98"/>
      <c r="B35" s="3"/>
      <c r="C35" s="22"/>
      <c r="D35" s="11"/>
      <c r="E35"/>
      <c r="F35" s="96"/>
    </row>
    <row r="36" spans="1:6" x14ac:dyDescent="0.25">
      <c r="A36" s="98"/>
      <c r="B36" s="27"/>
      <c r="C36" s="22"/>
      <c r="D36" s="11"/>
      <c r="E36"/>
      <c r="F36" s="96"/>
    </row>
    <row r="37" spans="1:6" x14ac:dyDescent="0.25">
      <c r="A37" s="98"/>
      <c r="B37" s="3"/>
      <c r="C37" s="22"/>
      <c r="D37" s="11"/>
      <c r="E37"/>
      <c r="F37" s="96"/>
    </row>
    <row r="38" spans="1:6" x14ac:dyDescent="0.25">
      <c r="A38" s="98"/>
      <c r="B38" s="3"/>
      <c r="C38" s="22"/>
      <c r="D38" s="11"/>
      <c r="E38"/>
      <c r="F38" s="96"/>
    </row>
    <row r="39" spans="1:6" x14ac:dyDescent="0.25">
      <c r="A39" s="98"/>
      <c r="B39" s="3"/>
      <c r="C39" s="22"/>
      <c r="D39" s="11"/>
      <c r="E39"/>
      <c r="F39" s="96"/>
    </row>
    <row r="40" spans="1:6" x14ac:dyDescent="0.25">
      <c r="A40" s="98"/>
      <c r="B40" s="3"/>
      <c r="C40" s="22"/>
      <c r="D40" s="11"/>
      <c r="E40"/>
      <c r="F40" s="96"/>
    </row>
    <row r="41" spans="1:6" x14ac:dyDescent="0.25">
      <c r="A41" s="98"/>
      <c r="B41" s="3"/>
      <c r="C41" s="22"/>
      <c r="D41" s="11"/>
      <c r="E41"/>
      <c r="F41" s="96"/>
    </row>
    <row r="42" spans="1:6" x14ac:dyDescent="0.25">
      <c r="A42" s="98"/>
      <c r="B42" s="27"/>
      <c r="C42" s="22"/>
      <c r="D42" s="11"/>
      <c r="E42"/>
      <c r="F42" s="96"/>
    </row>
    <row r="43" spans="1:6" x14ac:dyDescent="0.25">
      <c r="A43" s="98"/>
      <c r="B43" s="3"/>
      <c r="C43" s="22"/>
      <c r="D43" s="11"/>
      <c r="E43"/>
      <c r="F43" s="96"/>
    </row>
    <row r="44" spans="1:6" x14ac:dyDescent="0.25">
      <c r="A44" s="98"/>
      <c r="B44" s="3"/>
      <c r="C44" s="22"/>
      <c r="D44" s="11"/>
      <c r="E44"/>
      <c r="F44" s="96"/>
    </row>
    <row r="45" spans="1:6" x14ac:dyDescent="0.25">
      <c r="A45" s="98"/>
      <c r="B45" s="3"/>
      <c r="C45" s="22"/>
      <c r="D45" s="11"/>
      <c r="E45"/>
      <c r="F45" s="96"/>
    </row>
    <row r="46" spans="1:6" x14ac:dyDescent="0.25">
      <c r="A46" s="99"/>
      <c r="B46" s="3"/>
      <c r="C46" s="22"/>
      <c r="D46" s="11"/>
      <c r="E46" s="29"/>
      <c r="F46" s="96"/>
    </row>
    <row r="47" spans="1:6" ht="16.5" thickBot="1" x14ac:dyDescent="0.3">
      <c r="A47" s="90"/>
      <c r="B47" s="91"/>
      <c r="C47" s="92"/>
      <c r="D47" s="93">
        <f>SUM(D4:D45)</f>
        <v>0</v>
      </c>
      <c r="E47" s="93">
        <f>SUM(E4:E46)</f>
        <v>0</v>
      </c>
      <c r="F47" s="97"/>
    </row>
    <row r="48" spans="1:6" x14ac:dyDescent="0.25">
      <c r="A48" s="21"/>
      <c r="B48" s="27"/>
      <c r="C48"/>
      <c r="D48"/>
      <c r="E48"/>
      <c r="F48"/>
    </row>
    <row r="49" spans="1:5" x14ac:dyDescent="0.25">
      <c r="A49" s="21"/>
      <c r="B49" s="27"/>
      <c r="C49" s="22"/>
      <c r="D49" s="20"/>
      <c r="E49" s="20"/>
    </row>
    <row r="50" spans="1:5" ht="15" x14ac:dyDescent="0.25">
      <c r="A50"/>
      <c r="B50"/>
      <c r="C50"/>
      <c r="D50"/>
      <c r="E50"/>
    </row>
    <row r="51" spans="1:5" ht="15" x14ac:dyDescent="0.25">
      <c r="A51"/>
      <c r="B51"/>
      <c r="C51"/>
      <c r="D51"/>
      <c r="E51"/>
    </row>
    <row r="52" spans="1:5" ht="15" x14ac:dyDescent="0.25">
      <c r="A52"/>
      <c r="B52"/>
      <c r="C52"/>
      <c r="D52"/>
      <c r="E52"/>
    </row>
    <row r="53" spans="1:5" ht="15" x14ac:dyDescent="0.25">
      <c r="A53"/>
      <c r="B53"/>
      <c r="C53"/>
      <c r="D53"/>
      <c r="E53"/>
    </row>
    <row r="54" spans="1:5" ht="15" x14ac:dyDescent="0.25">
      <c r="A54"/>
      <c r="B54"/>
      <c r="C54"/>
      <c r="D54"/>
      <c r="E54"/>
    </row>
    <row r="55" spans="1:5" ht="15" x14ac:dyDescent="0.25">
      <c r="A55"/>
      <c r="B55"/>
      <c r="C55"/>
      <c r="D55"/>
      <c r="E55"/>
    </row>
    <row r="56" spans="1:5" ht="15" x14ac:dyDescent="0.25">
      <c r="A56"/>
      <c r="B56"/>
      <c r="C56"/>
      <c r="D56"/>
      <c r="E56"/>
    </row>
    <row r="57" spans="1:5" ht="15" x14ac:dyDescent="0.25">
      <c r="A57"/>
      <c r="B57"/>
      <c r="C57"/>
      <c r="D57"/>
      <c r="E57"/>
    </row>
    <row r="58" spans="1:5" ht="15" x14ac:dyDescent="0.25">
      <c r="A58"/>
      <c r="B58"/>
      <c r="C58"/>
      <c r="D58"/>
      <c r="E58"/>
    </row>
    <row r="59" spans="1:5" ht="15" x14ac:dyDescent="0.25">
      <c r="A59"/>
      <c r="B59"/>
      <c r="C59"/>
      <c r="D59"/>
      <c r="E59"/>
    </row>
    <row r="60" spans="1:5" ht="15" x14ac:dyDescent="0.25">
      <c r="A60"/>
      <c r="B60"/>
      <c r="C60"/>
      <c r="D60"/>
      <c r="E60"/>
    </row>
    <row r="61" spans="1:5" ht="15" x14ac:dyDescent="0.25">
      <c r="A61"/>
      <c r="B61"/>
      <c r="C61"/>
      <c r="D61"/>
      <c r="E61"/>
    </row>
    <row r="62" spans="1:5" ht="15" x14ac:dyDescent="0.25">
      <c r="A62"/>
      <c r="B62"/>
      <c r="C62"/>
      <c r="D62"/>
      <c r="E62"/>
    </row>
    <row r="63" spans="1:5" ht="15" x14ac:dyDescent="0.25">
      <c r="A63"/>
      <c r="B63"/>
      <c r="C63"/>
      <c r="D63"/>
      <c r="E63"/>
    </row>
    <row r="64" spans="1:5" ht="15" x14ac:dyDescent="0.25">
      <c r="A64"/>
      <c r="B64"/>
      <c r="C64"/>
      <c r="D64"/>
      <c r="E64"/>
    </row>
    <row r="65" spans="1:5" ht="15" x14ac:dyDescent="0.25">
      <c r="A65"/>
      <c r="B65"/>
      <c r="C65"/>
      <c r="D65"/>
      <c r="E65"/>
    </row>
    <row r="66" spans="1:5" ht="15" x14ac:dyDescent="0.25">
      <c r="A66"/>
      <c r="B66"/>
      <c r="C66"/>
      <c r="D66"/>
      <c r="E66"/>
    </row>
    <row r="67" spans="1:5" ht="15" x14ac:dyDescent="0.25">
      <c r="A67"/>
      <c r="B67"/>
      <c r="C67"/>
      <c r="D67"/>
      <c r="E67"/>
    </row>
    <row r="68" spans="1:5" ht="15" x14ac:dyDescent="0.25">
      <c r="A68"/>
      <c r="B68"/>
      <c r="C68"/>
      <c r="D68"/>
      <c r="E68"/>
    </row>
    <row r="69" spans="1:5" ht="15" x14ac:dyDescent="0.25">
      <c r="A69"/>
      <c r="B69"/>
      <c r="C69"/>
      <c r="D69"/>
      <c r="E69"/>
    </row>
    <row r="70" spans="1:5" ht="15" x14ac:dyDescent="0.25">
      <c r="A70"/>
      <c r="B70"/>
      <c r="C70"/>
      <c r="D70"/>
      <c r="E70"/>
    </row>
    <row r="71" spans="1:5" ht="15" x14ac:dyDescent="0.25">
      <c r="A71"/>
      <c r="B71"/>
      <c r="C71"/>
      <c r="D71"/>
      <c r="E71"/>
    </row>
    <row r="72" spans="1:5" ht="15" x14ac:dyDescent="0.25">
      <c r="A72"/>
      <c r="B72"/>
      <c r="C72"/>
      <c r="D72"/>
      <c r="E72"/>
    </row>
    <row r="73" spans="1:5" ht="15" x14ac:dyDescent="0.25">
      <c r="A73"/>
      <c r="B73"/>
      <c r="C73"/>
      <c r="D73"/>
      <c r="E73"/>
    </row>
    <row r="74" spans="1:5" ht="15" x14ac:dyDescent="0.25">
      <c r="A74"/>
      <c r="B74"/>
      <c r="C74"/>
      <c r="D74"/>
      <c r="E74"/>
    </row>
    <row r="75" spans="1:5" ht="15" x14ac:dyDescent="0.25">
      <c r="A75"/>
      <c r="B75"/>
      <c r="C75"/>
      <c r="D75"/>
      <c r="E75"/>
    </row>
    <row r="76" spans="1:5" ht="15" x14ac:dyDescent="0.25">
      <c r="A76"/>
      <c r="B76"/>
      <c r="C76"/>
      <c r="D76"/>
      <c r="E76"/>
    </row>
    <row r="77" spans="1:5" ht="15" x14ac:dyDescent="0.25">
      <c r="A77"/>
      <c r="B77"/>
      <c r="C77"/>
      <c r="D77"/>
      <c r="E77"/>
    </row>
    <row r="78" spans="1:5" ht="15" x14ac:dyDescent="0.25">
      <c r="A78"/>
      <c r="B78"/>
      <c r="C78"/>
      <c r="D78"/>
      <c r="E78"/>
    </row>
    <row r="79" spans="1:5" ht="15" x14ac:dyDescent="0.25">
      <c r="A79"/>
      <c r="B79"/>
      <c r="C79"/>
      <c r="D79"/>
      <c r="E79"/>
    </row>
    <row r="80" spans="1:5" ht="15" x14ac:dyDescent="0.25">
      <c r="A80"/>
      <c r="B80"/>
      <c r="C80"/>
      <c r="D80"/>
      <c r="E80"/>
    </row>
    <row r="81" spans="1:5" ht="15" x14ac:dyDescent="0.25">
      <c r="A81"/>
      <c r="B81"/>
      <c r="C81"/>
      <c r="D81"/>
      <c r="E81"/>
    </row>
    <row r="82" spans="1:5" ht="15" x14ac:dyDescent="0.25">
      <c r="A82"/>
      <c r="B82"/>
      <c r="C82"/>
      <c r="D82"/>
      <c r="E82"/>
    </row>
    <row r="83" spans="1:5" ht="15" x14ac:dyDescent="0.25">
      <c r="A83"/>
      <c r="B83"/>
      <c r="C83"/>
      <c r="D83"/>
      <c r="E83"/>
    </row>
    <row r="84" spans="1:5" ht="15" x14ac:dyDescent="0.25">
      <c r="A84"/>
      <c r="B84"/>
      <c r="C84"/>
      <c r="D84"/>
      <c r="E84"/>
    </row>
    <row r="85" spans="1:5" ht="15" x14ac:dyDescent="0.25">
      <c r="A85"/>
      <c r="B85"/>
      <c r="C85"/>
      <c r="D85"/>
      <c r="E85"/>
    </row>
    <row r="86" spans="1:5" ht="15" x14ac:dyDescent="0.25">
      <c r="A86"/>
      <c r="B86"/>
      <c r="C86"/>
      <c r="D86"/>
      <c r="E86"/>
    </row>
    <row r="87" spans="1:5" ht="15" x14ac:dyDescent="0.25">
      <c r="A87"/>
      <c r="B87"/>
      <c r="C87"/>
      <c r="D87"/>
      <c r="E87"/>
    </row>
    <row r="88" spans="1:5" ht="15" x14ac:dyDescent="0.25">
      <c r="A88"/>
      <c r="B88"/>
      <c r="C88"/>
      <c r="D88"/>
      <c r="E88"/>
    </row>
    <row r="89" spans="1:5" ht="15" x14ac:dyDescent="0.25">
      <c r="A89"/>
      <c r="B89"/>
      <c r="C89"/>
      <c r="D89"/>
      <c r="E89"/>
    </row>
    <row r="90" spans="1:5" ht="15" x14ac:dyDescent="0.25">
      <c r="A90"/>
      <c r="B90"/>
      <c r="C90"/>
      <c r="D90"/>
      <c r="E90"/>
    </row>
    <row r="91" spans="1:5" ht="15" x14ac:dyDescent="0.25">
      <c r="A91"/>
      <c r="B91"/>
      <c r="C91"/>
      <c r="D91"/>
      <c r="E91"/>
    </row>
    <row r="92" spans="1:5" ht="15" x14ac:dyDescent="0.25">
      <c r="A92"/>
      <c r="B92"/>
      <c r="C92"/>
      <c r="D92"/>
      <c r="E92"/>
    </row>
    <row r="93" spans="1:5" ht="15" x14ac:dyDescent="0.25">
      <c r="A93"/>
      <c r="B93"/>
      <c r="C93"/>
      <c r="D93"/>
      <c r="E93"/>
    </row>
    <row r="94" spans="1:5" ht="15" x14ac:dyDescent="0.25">
      <c r="A94"/>
      <c r="B94"/>
      <c r="C94"/>
      <c r="D94"/>
      <c r="E94"/>
    </row>
    <row r="95" spans="1:5" ht="15" x14ac:dyDescent="0.25">
      <c r="A95"/>
      <c r="B95"/>
      <c r="C95"/>
      <c r="D95"/>
      <c r="E95"/>
    </row>
    <row r="96" spans="1:5" ht="15" x14ac:dyDescent="0.25">
      <c r="A96"/>
      <c r="B96"/>
      <c r="C96"/>
      <c r="D96"/>
      <c r="E96"/>
    </row>
    <row r="97" spans="1:5" ht="15" x14ac:dyDescent="0.25">
      <c r="A97"/>
      <c r="B97"/>
      <c r="C97"/>
      <c r="D97"/>
      <c r="E97"/>
    </row>
    <row r="98" spans="1:5" ht="15" x14ac:dyDescent="0.25">
      <c r="A98"/>
      <c r="B98"/>
      <c r="C98"/>
      <c r="D98"/>
      <c r="E98"/>
    </row>
    <row r="99" spans="1:5" ht="15" x14ac:dyDescent="0.25">
      <c r="A99"/>
      <c r="B99"/>
      <c r="C99"/>
      <c r="D99"/>
      <c r="E99"/>
    </row>
    <row r="100" spans="1:5" ht="15" x14ac:dyDescent="0.25">
      <c r="A100"/>
      <c r="B100"/>
      <c r="C100"/>
      <c r="D100"/>
      <c r="E100"/>
    </row>
    <row r="101" spans="1:5" ht="15" x14ac:dyDescent="0.25">
      <c r="A101"/>
      <c r="B101"/>
      <c r="C101"/>
      <c r="D101"/>
      <c r="E101"/>
    </row>
    <row r="102" spans="1:5" ht="15" x14ac:dyDescent="0.25">
      <c r="A102"/>
      <c r="B102"/>
      <c r="C102"/>
      <c r="D102"/>
      <c r="E102"/>
    </row>
    <row r="103" spans="1:5" ht="15" x14ac:dyDescent="0.25">
      <c r="A103"/>
      <c r="B103"/>
      <c r="C103"/>
      <c r="D103"/>
      <c r="E103"/>
    </row>
    <row r="104" spans="1:5" ht="15" x14ac:dyDescent="0.25">
      <c r="A104"/>
      <c r="B104"/>
      <c r="C104"/>
      <c r="D104"/>
      <c r="E104"/>
    </row>
    <row r="105" spans="1:5" ht="15" x14ac:dyDescent="0.25">
      <c r="A105"/>
      <c r="B105"/>
      <c r="C105"/>
      <c r="D105"/>
      <c r="E105"/>
    </row>
    <row r="106" spans="1:5" ht="15" x14ac:dyDescent="0.25">
      <c r="A106"/>
      <c r="B106"/>
      <c r="C106"/>
      <c r="D106"/>
      <c r="E106"/>
    </row>
    <row r="107" spans="1:5" ht="15" x14ac:dyDescent="0.25">
      <c r="A107"/>
      <c r="B107"/>
      <c r="C107"/>
      <c r="D107"/>
      <c r="E107"/>
    </row>
    <row r="108" spans="1:5" ht="15" x14ac:dyDescent="0.25">
      <c r="A108"/>
      <c r="B108"/>
      <c r="C108"/>
      <c r="D108"/>
      <c r="E108"/>
    </row>
    <row r="109" spans="1:5" ht="15" x14ac:dyDescent="0.25">
      <c r="A109"/>
      <c r="B109"/>
      <c r="C109"/>
      <c r="D109"/>
      <c r="E109"/>
    </row>
    <row r="110" spans="1:5" ht="15" x14ac:dyDescent="0.25">
      <c r="A110"/>
      <c r="B110"/>
      <c r="C110"/>
      <c r="D110"/>
      <c r="E110"/>
    </row>
    <row r="111" spans="1:5" ht="15" x14ac:dyDescent="0.25">
      <c r="A111"/>
      <c r="B111"/>
      <c r="C111"/>
      <c r="D111"/>
      <c r="E111"/>
    </row>
    <row r="112" spans="1:5" ht="15" x14ac:dyDescent="0.25">
      <c r="A112"/>
      <c r="B112"/>
      <c r="C112"/>
      <c r="D112"/>
      <c r="E112"/>
    </row>
    <row r="113" spans="1:5" ht="15" x14ac:dyDescent="0.25">
      <c r="A113"/>
      <c r="B113"/>
      <c r="C113"/>
      <c r="D113"/>
      <c r="E113"/>
    </row>
    <row r="114" spans="1:5" ht="15" x14ac:dyDescent="0.25">
      <c r="A114"/>
      <c r="B114"/>
      <c r="C114"/>
      <c r="D114"/>
      <c r="E114"/>
    </row>
    <row r="115" spans="1:5" ht="15" x14ac:dyDescent="0.25">
      <c r="A115"/>
      <c r="B115"/>
      <c r="C115"/>
      <c r="D115"/>
      <c r="E115"/>
    </row>
    <row r="116" spans="1:5" ht="15" x14ac:dyDescent="0.25">
      <c r="A116"/>
      <c r="B116"/>
      <c r="C116"/>
      <c r="D116"/>
      <c r="E116"/>
    </row>
    <row r="117" spans="1:5" ht="15" x14ac:dyDescent="0.25">
      <c r="A117"/>
      <c r="B117"/>
      <c r="C117"/>
      <c r="D117"/>
      <c r="E117"/>
    </row>
    <row r="118" spans="1:5" ht="15" x14ac:dyDescent="0.25">
      <c r="A118"/>
      <c r="B118"/>
      <c r="C118"/>
      <c r="D118"/>
      <c r="E118"/>
    </row>
    <row r="119" spans="1:5" ht="15" x14ac:dyDescent="0.25">
      <c r="A119"/>
      <c r="B119"/>
      <c r="C119"/>
      <c r="D119"/>
      <c r="E119"/>
    </row>
    <row r="120" spans="1:5" ht="15" x14ac:dyDescent="0.25">
      <c r="A120"/>
      <c r="B120"/>
      <c r="C120"/>
      <c r="D120"/>
      <c r="E120"/>
    </row>
    <row r="121" spans="1:5" ht="15" x14ac:dyDescent="0.25">
      <c r="A121"/>
      <c r="B121"/>
      <c r="C121"/>
      <c r="D121"/>
      <c r="E121"/>
    </row>
    <row r="122" spans="1:5" ht="15" x14ac:dyDescent="0.25">
      <c r="A122"/>
      <c r="B122"/>
      <c r="C122"/>
      <c r="D122"/>
      <c r="E122"/>
    </row>
    <row r="123" spans="1:5" x14ac:dyDescent="0.25">
      <c r="A123" s="3"/>
      <c r="B123" s="3"/>
      <c r="C123" s="3"/>
      <c r="D123" s="3"/>
      <c r="E123" s="20"/>
    </row>
  </sheetData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CASHBOOK</vt:lpstr>
      <vt:lpstr>BUDGET</vt:lpstr>
      <vt:lpstr>Balance Sheet</vt:lpstr>
      <vt:lpstr>VAT</vt:lpstr>
      <vt:lpstr>BUDGET!Print_Area</vt:lpstr>
      <vt:lpstr>CASHBOOK!Print_Area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Topcroft P Council</dc:creator>
  <cp:lastModifiedBy>User</cp:lastModifiedBy>
  <cp:lastPrinted>2017-05-09T09:26:05Z</cp:lastPrinted>
  <dcterms:created xsi:type="dcterms:W3CDTF">2014-02-25T14:01:39Z</dcterms:created>
  <dcterms:modified xsi:type="dcterms:W3CDTF">2017-06-08T08:38:06Z</dcterms:modified>
</cp:coreProperties>
</file>